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BuÇalışmaKitabı" defaultThemeVersion="124226"/>
  <bookViews>
    <workbookView xWindow="120" yWindow="90" windowWidth="15180" windowHeight="11640"/>
  </bookViews>
  <sheets>
    <sheet name="TMSFIF_CeTVeL" sheetId="4" r:id="rId1"/>
    <sheet name="HeSaP" sheetId="5" r:id="rId2"/>
  </sheets>
  <definedNames>
    <definedName name="_xlnm.Print_Area" localSheetId="1">HeSaP!$A$1:$F$43</definedName>
    <definedName name="_xlnm.Print_Area" localSheetId="0">TMSFIF_CeTVeL!$A$1:$K$33</definedName>
  </definedNames>
  <calcPr calcId="145621"/>
</workbook>
</file>

<file path=xl/calcChain.xml><?xml version="1.0" encoding="utf-8"?>
<calcChain xmlns="http://schemas.openxmlformats.org/spreadsheetml/2006/main">
  <c r="C13" i="4" l="1"/>
  <c r="F23" i="5" l="1"/>
  <c r="E31" i="5" l="1"/>
  <c r="F32" i="5" s="1"/>
  <c r="E8" i="5"/>
  <c r="B13" i="5" l="1"/>
  <c r="F13" i="5" s="1"/>
  <c r="E13" i="5"/>
  <c r="F18" i="5"/>
  <c r="D16" i="4" s="1"/>
  <c r="D17" i="4" l="1"/>
  <c r="D15" i="4"/>
  <c r="F14" i="5"/>
  <c r="F27" i="5" l="1"/>
  <c r="D19" i="4" s="1"/>
  <c r="D18" i="4"/>
  <c r="F31" i="5" l="1"/>
  <c r="D20" i="4" s="1"/>
  <c r="D23" i="4"/>
  <c r="F8" i="5" l="1"/>
  <c r="D14" i="4" s="1"/>
  <c r="F9" i="5"/>
  <c r="D21" i="4" s="1"/>
  <c r="F19" i="5" l="1"/>
  <c r="H10" i="4"/>
  <c r="H9" i="4"/>
  <c r="H11" i="4"/>
  <c r="E12" i="4"/>
  <c r="F12" i="4"/>
  <c r="G12" i="4"/>
  <c r="I12" i="4"/>
  <c r="J12" i="4"/>
  <c r="D38" i="5" l="1"/>
  <c r="D40" i="5" s="1"/>
  <c r="C38" i="5"/>
  <c r="C40" i="5" s="1"/>
  <c r="B38" i="5"/>
  <c r="B40" i="5" s="1"/>
  <c r="D22" i="4"/>
  <c r="H12" i="4"/>
  <c r="E38" i="5" s="1"/>
  <c r="E40" i="5" s="1"/>
  <c r="F40" i="5" l="1"/>
  <c r="D13" i="4" l="1"/>
  <c r="F13" i="4" l="1"/>
  <c r="G13" i="4"/>
  <c r="E13" i="4"/>
  <c r="H13" i="4"/>
  <c r="J13" i="4"/>
  <c r="I13" i="4"/>
  <c r="E39" i="5" l="1"/>
  <c r="E41" i="5" s="1"/>
  <c r="B39" i="5"/>
  <c r="B41" i="5" s="1"/>
  <c r="C39" i="5"/>
  <c r="C41" i="5" s="1"/>
  <c r="D39" i="5"/>
  <c r="D41" i="5" s="1"/>
  <c r="F39" i="5" l="1"/>
  <c r="F41" i="5" s="1"/>
</calcChain>
</file>

<file path=xl/comments1.xml><?xml version="1.0" encoding="utf-8"?>
<comments xmlns="http://schemas.openxmlformats.org/spreadsheetml/2006/main">
  <authors>
    <author>İnanç Mustafa Şahinler</author>
  </authors>
  <commentList>
    <comment ref="F4" authorId="0">
      <text>
        <r>
          <rPr>
            <sz val="8"/>
            <color indexed="81"/>
            <rFont val="Tahoma"/>
            <family val="2"/>
            <charset val="162"/>
          </rPr>
          <t>"Evet" veya "Hayır" Seçin</t>
        </r>
      </text>
    </comment>
    <comment ref="A43" authorId="0">
      <text>
        <r>
          <rPr>
            <b/>
            <sz val="8"/>
            <color indexed="81"/>
            <rFont val="Tahoma"/>
            <family val="2"/>
            <charset val="162"/>
          </rPr>
          <t xml:space="preserve">Mart,Haziran,Eylül,Aralık
sonu kurları
</t>
        </r>
      </text>
    </comment>
  </commentList>
</comments>
</file>

<file path=xl/sharedStrings.xml><?xml version="1.0" encoding="utf-8"?>
<sst xmlns="http://schemas.openxmlformats.org/spreadsheetml/2006/main" count="119" uniqueCount="86">
  <si>
    <t>Tasarruf Mevduatı Toplamı</t>
  </si>
  <si>
    <t>TL</t>
  </si>
  <si>
    <t>€</t>
  </si>
  <si>
    <t>£</t>
  </si>
  <si>
    <t>$.</t>
  </si>
  <si>
    <t>Banka Adı</t>
  </si>
  <si>
    <t>Devre</t>
  </si>
  <si>
    <t>&amp;/$</t>
  </si>
  <si>
    <t>∑ $</t>
  </si>
  <si>
    <t>32/2009 Sayılı Yasa'nın 11.(4) Mad. Kapsamındaki Mevduatları, (-)</t>
  </si>
  <si>
    <t>Sigorta Pirimine Tabi Tasarruf Mevduatı (net)</t>
  </si>
  <si>
    <t>Tasarruf Mevduatı Sigortası ve
 Finansal İstikrar Fonu Yasası (TMSFİF)</t>
  </si>
  <si>
    <t>Yetkili</t>
  </si>
  <si>
    <t>Para Birimi</t>
  </si>
  <si>
    <t>Açıklama 1:</t>
  </si>
  <si>
    <t>Açıklama 2:</t>
  </si>
  <si>
    <t xml:space="preserve">TARİH: </t>
  </si>
  <si>
    <t>B)  Prim Artırımına Esas Oranlar</t>
  </si>
  <si>
    <t>Tebliğ gereği,
A) maddesi altındaki a,b,c,ç,d ve e'deki koşullardan herhangi birinin tutturulması halinde, prim indirimi;
B) maddesi altındaki a,b ve c'deki koşullardan herhangi birinin tutturulması halinde, prim artırımı,belirli oranlarda gerçekleşecektir.</t>
  </si>
  <si>
    <r>
      <t xml:space="preserve"> TL:</t>
    </r>
    <r>
      <rPr>
        <sz val="9"/>
        <rFont val="Courier New"/>
        <family val="3"/>
        <charset val="162"/>
      </rPr>
      <t>Türk Lirası / €:Euro / £:İngiliz Sterlini / $:Amerikan Doları / &amp;:$:Diğer döviz cinslerinin Amerikan Doları karşılığı / ∑ $:Toplam Dolar</t>
    </r>
  </si>
  <si>
    <r>
      <t xml:space="preserve">Tasarruf Mevduatı Sigorta Pirimi </t>
    </r>
    <r>
      <rPr>
        <b/>
        <sz val="10"/>
        <rFont val="Courier New"/>
        <family val="3"/>
        <charset val="162"/>
      </rPr>
      <t xml:space="preserve"> (Yatırılacak)</t>
    </r>
  </si>
  <si>
    <t>İmza</t>
  </si>
  <si>
    <t xml:space="preserve">Yukarıdaki hesaplamaya göre oluşmuş prim tutarlarının nezdinizdeki mevduat hesaplarımızdan tahsil edilmesini ve TMSFİF hesaplarına aktarılmasını arz ederiz.  </t>
  </si>
  <si>
    <t>A)  Prim İndirimine Esas Oranlar</t>
  </si>
  <si>
    <t>Tebliğ Gereği</t>
  </si>
  <si>
    <t>[12]+[10]</t>
  </si>
  <si>
    <t>Mevcut Dönem</t>
  </si>
  <si>
    <t>Banka (BL100A)</t>
  </si>
  <si>
    <t>Banka (SY300A)</t>
  </si>
  <si>
    <t>Banka (KS100A)</t>
  </si>
  <si>
    <t>5. (1) Tasarruf mevduatı sigorta prim oranı, tüm bankalar için her bir tahsil döneminde tasarruf mevduatı toplamlarının %0.20'si (on binde yirmisi) olmakla birlikte, koşulların sağlanması durumunda her banka için aşağıdaki (A) bendinde belirtilen indirim ve/veya (B) bendinde belirtilen artırım oranlarına tabidir.</t>
  </si>
  <si>
    <t>5.  (2) Bir bankanın, bu madde çerçevesinde hesaplanan bir tahsil dönemlik tasarruf mevduatı sigorta priminin azami oranı %0,25 (onbinde 25), asgari oranı %0,125 (yüzbinde 125)’tir.</t>
  </si>
  <si>
    <t xml:space="preserve">13 </t>
  </si>
  <si>
    <r>
      <t xml:space="preserve">40 </t>
    </r>
    <r>
      <rPr>
        <b/>
        <sz val="14"/>
        <rFont val="Candara"/>
        <family val="2"/>
        <charset val="162"/>
      </rPr>
      <t>-</t>
    </r>
    <r>
      <rPr>
        <sz val="11"/>
        <rFont val="Candara"/>
        <family val="2"/>
        <charset val="162"/>
      </rPr>
      <t xml:space="preserve"> (18+15+11)</t>
    </r>
  </si>
  <si>
    <t>Yeşil hücrelere giriş yapılır.</t>
  </si>
  <si>
    <t>Banka Önceki Dönem</t>
  </si>
  <si>
    <t>Sektör Önceki Dönem</t>
  </si>
  <si>
    <t xml:space="preserve"> (BL100A)</t>
  </si>
  <si>
    <t>5. (1) (A) (B)</t>
  </si>
  <si>
    <t xml:space="preserve">Sigorta'ya Tabi Diğer Mevduatlar (+) (Fonlar,Hayır Kurumları vs) </t>
  </si>
  <si>
    <r>
      <rPr>
        <b/>
        <i/>
        <sz val="11"/>
        <rFont val="Candara"/>
        <family val="2"/>
        <charset val="162"/>
      </rPr>
      <t>(A)  (a) "</t>
    </r>
    <r>
      <rPr>
        <i/>
        <sz val="11"/>
        <rFont val="Candara"/>
        <family val="2"/>
        <charset val="162"/>
      </rPr>
      <t>Önc. Dnm Tkp. Krd. Brüt Oranı %" &lt; "Önc. Dnm. Skt. Ort. Oranı %" ; %0.02 indirim</t>
    </r>
  </si>
  <si>
    <r>
      <rPr>
        <b/>
        <i/>
        <sz val="11"/>
        <rFont val="Candara"/>
        <family val="2"/>
        <charset val="162"/>
      </rPr>
      <t>(B)  (a) "</t>
    </r>
    <r>
      <rPr>
        <i/>
        <sz val="11"/>
        <rFont val="Candara"/>
        <family val="2"/>
        <charset val="162"/>
      </rPr>
      <t>Önc. Dnm Tkp. Krd. Brüt Oranı %" &gt; "Önc. Dnm. Skt. Ort. Oranı %" ; %0.02 artırım</t>
    </r>
  </si>
  <si>
    <t>Banka (KO100A)</t>
  </si>
  <si>
    <r>
      <rPr>
        <b/>
        <i/>
        <sz val="11"/>
        <rFont val="Candara"/>
        <family val="2"/>
        <charset val="162"/>
      </rPr>
      <t>(A) c.2)</t>
    </r>
    <r>
      <rPr>
        <i/>
        <sz val="11"/>
        <rFont val="Candara"/>
        <family val="2"/>
        <charset val="162"/>
      </rPr>
      <t xml:space="preserve"> "SYSO</t>
    </r>
    <r>
      <rPr>
        <i/>
        <sz val="14"/>
        <rFont val="Candara"/>
        <family val="2"/>
        <charset val="162"/>
      </rPr>
      <t>≥</t>
    </r>
    <r>
      <rPr>
        <i/>
        <sz val="11"/>
        <rFont val="Candara"/>
        <family val="2"/>
        <charset val="162"/>
      </rPr>
      <t>%14" ; %0.02 indirim</t>
    </r>
  </si>
  <si>
    <r>
      <rPr>
        <b/>
        <i/>
        <sz val="11"/>
        <rFont val="Candara"/>
        <family val="2"/>
        <charset val="162"/>
      </rPr>
      <t>(A) c.1)</t>
    </r>
    <r>
      <rPr>
        <i/>
        <sz val="11"/>
        <rFont val="Candara"/>
        <family val="2"/>
        <charset val="162"/>
      </rPr>
      <t xml:space="preserve"> "%13</t>
    </r>
    <r>
      <rPr>
        <i/>
        <sz val="14"/>
        <rFont val="Candara"/>
        <family val="2"/>
        <charset val="162"/>
      </rPr>
      <t>≤</t>
    </r>
    <r>
      <rPr>
        <i/>
        <sz val="11"/>
        <rFont val="Candara"/>
        <family val="2"/>
        <charset val="162"/>
      </rPr>
      <t>SYSO</t>
    </r>
    <r>
      <rPr>
        <i/>
        <sz val="12"/>
        <rFont val="Candara"/>
        <family val="2"/>
        <charset val="162"/>
      </rPr>
      <t>&lt;</t>
    </r>
    <r>
      <rPr>
        <i/>
        <sz val="11"/>
        <rFont val="Candara"/>
        <family val="2"/>
        <charset val="162"/>
      </rPr>
      <t>%14" ; %0.01 indirim</t>
    </r>
  </si>
  <si>
    <t>Sıra No</t>
  </si>
  <si>
    <t>Değerler</t>
  </si>
  <si>
    <t>Hesaplanan Oran</t>
  </si>
  <si>
    <t>Puan</t>
  </si>
  <si>
    <t>Oran</t>
  </si>
  <si>
    <t>Değer</t>
  </si>
  <si>
    <t>Alt Oran</t>
  </si>
  <si>
    <t>Üst Oran</t>
  </si>
  <si>
    <t>Alt/Üst Oran</t>
  </si>
  <si>
    <t>Alt Değer</t>
  </si>
  <si>
    <t>Üst Değer</t>
  </si>
  <si>
    <r>
      <rPr>
        <b/>
        <i/>
        <sz val="11"/>
        <rFont val="Candara"/>
        <family val="2"/>
        <charset val="162"/>
      </rPr>
      <t>(A) b)</t>
    </r>
    <r>
      <rPr>
        <i/>
        <sz val="11"/>
        <rFont val="Candara"/>
        <family val="2"/>
        <charset val="162"/>
      </rPr>
      <t xml:space="preserve"> "Tkp. Krd. Brüt Tutarı" &lt; "Önc. Dnm. Tkp. Krd. Brüt Tutarı" , %1'den fazla azalış ; %0.04 indirim</t>
    </r>
  </si>
  <si>
    <r>
      <rPr>
        <b/>
        <i/>
        <sz val="11"/>
        <rFont val="Candara"/>
        <family val="2"/>
        <charset val="162"/>
      </rPr>
      <t>(B) b)</t>
    </r>
    <r>
      <rPr>
        <i/>
        <sz val="11"/>
        <rFont val="Candara"/>
        <family val="2"/>
        <charset val="162"/>
      </rPr>
      <t xml:space="preserve"> "Tkp. Krd. Brüt Tutarı" &gt; "Önc. Dnm. Tkp. Krd. Brüt Tutarı" , %1'den fazla  artış ;   %0.04 artırım</t>
    </r>
  </si>
  <si>
    <r>
      <rPr>
        <b/>
        <i/>
        <sz val="11"/>
        <rFont val="Candara"/>
        <family val="2"/>
        <charset val="162"/>
      </rPr>
      <t xml:space="preserve">(A) ç) </t>
    </r>
    <r>
      <rPr>
        <i/>
        <sz val="11"/>
        <rFont val="Candara"/>
        <family val="2"/>
        <charset val="162"/>
      </rPr>
      <t xml:space="preserve">"Grup Kredileri Oranı %" </t>
    </r>
    <r>
      <rPr>
        <i/>
        <sz val="14"/>
        <rFont val="Candara"/>
        <family val="2"/>
        <charset val="162"/>
      </rPr>
      <t xml:space="preserve">≤ </t>
    </r>
    <r>
      <rPr>
        <i/>
        <sz val="11"/>
        <rFont val="Candara"/>
        <family val="2"/>
        <charset val="162"/>
      </rPr>
      <t>%10 ;  %0.02 indirim</t>
    </r>
  </si>
  <si>
    <r>
      <rPr>
        <b/>
        <i/>
        <sz val="11"/>
        <rFont val="Candara"/>
        <family val="2"/>
        <charset val="162"/>
      </rPr>
      <t xml:space="preserve">(A) d) </t>
    </r>
    <r>
      <rPr>
        <i/>
        <sz val="11"/>
        <rFont val="Candara"/>
        <family val="2"/>
        <charset val="162"/>
      </rPr>
      <t xml:space="preserve">"Kaldıraç Standart Oranı %" </t>
    </r>
    <r>
      <rPr>
        <i/>
        <sz val="14"/>
        <rFont val="Candara"/>
        <family val="2"/>
        <charset val="162"/>
      </rPr>
      <t>≥</t>
    </r>
    <r>
      <rPr>
        <i/>
        <sz val="11"/>
        <rFont val="Candara"/>
        <family val="2"/>
        <charset val="162"/>
      </rPr>
      <t xml:space="preserve"> %5 ;  %0.01 indirim</t>
    </r>
  </si>
  <si>
    <r>
      <rPr>
        <b/>
        <i/>
        <sz val="11"/>
        <rFont val="Candara"/>
        <family val="2"/>
        <charset val="162"/>
      </rPr>
      <t>(A)</t>
    </r>
    <r>
      <rPr>
        <i/>
        <sz val="11"/>
        <rFont val="Candara"/>
        <family val="2"/>
        <charset val="162"/>
      </rPr>
      <t xml:space="preserve"> e</t>
    </r>
    <r>
      <rPr>
        <b/>
        <i/>
        <sz val="11"/>
        <rFont val="Candara"/>
        <family val="2"/>
        <charset val="162"/>
      </rPr>
      <t xml:space="preserve">) </t>
    </r>
    <r>
      <rPr>
        <i/>
        <sz val="11"/>
        <rFont val="Candara"/>
        <family val="2"/>
        <charset val="162"/>
      </rPr>
      <t xml:space="preserve">"Serbest Sermaye Oranı %" </t>
    </r>
    <r>
      <rPr>
        <i/>
        <sz val="14"/>
        <rFont val="Candara"/>
        <family val="2"/>
        <charset val="162"/>
      </rPr>
      <t xml:space="preserve">≥ </t>
    </r>
    <r>
      <rPr>
        <i/>
        <sz val="11"/>
        <rFont val="Candara"/>
        <family val="2"/>
        <charset val="162"/>
      </rPr>
      <t>%60 ; %0.01 indirim</t>
    </r>
  </si>
  <si>
    <r>
      <rPr>
        <b/>
        <i/>
        <sz val="11"/>
        <rFont val="Candara"/>
        <family val="2"/>
        <charset val="162"/>
      </rPr>
      <t xml:space="preserve">(B) c) </t>
    </r>
    <r>
      <rPr>
        <i/>
        <sz val="11"/>
        <rFont val="Candara"/>
        <family val="2"/>
        <charset val="162"/>
      </rPr>
      <t xml:space="preserve">"Serbest Sermaye Oranı %" </t>
    </r>
    <r>
      <rPr>
        <i/>
        <sz val="14"/>
        <rFont val="Candara"/>
        <family val="2"/>
        <charset val="162"/>
      </rPr>
      <t>≤</t>
    </r>
    <r>
      <rPr>
        <i/>
        <sz val="11"/>
        <rFont val="Candara"/>
        <family val="2"/>
        <charset val="162"/>
      </rPr>
      <t xml:space="preserve"> %50 ; %0.015 artırım</t>
    </r>
  </si>
  <si>
    <t xml:space="preserve">25.04.2016 Tarih ve 52 Sayılı Resmi Gazete'de yayımlanan 32/2009 Sayılı Yasa Madde 11(2) ve (3) Altında Tebliğ  </t>
  </si>
  <si>
    <t>../../….</t>
  </si>
  <si>
    <t>Evet</t>
  </si>
  <si>
    <t>Hayır</t>
  </si>
  <si>
    <t xml:space="preserve">32/2009 sayılı, Tasarruf Mevduatı Sigortası ve Finansal İstikrar Fonu Yasası
Madde 11(2) ve (3) Altında Tebliğ </t>
  </si>
  <si>
    <r>
      <rPr>
        <b/>
        <i/>
        <sz val="9"/>
        <rFont val="Courier New"/>
        <family val="3"/>
        <charset val="162"/>
      </rPr>
      <t xml:space="preserve">a) </t>
    </r>
    <r>
      <rPr>
        <i/>
        <sz val="9"/>
        <rFont val="Courier New"/>
        <family val="3"/>
        <charset val="162"/>
      </rPr>
      <t>Önc.Dnm</t>
    </r>
    <r>
      <rPr>
        <b/>
        <i/>
        <sz val="9"/>
        <rFont val="Courier New"/>
        <family val="3"/>
        <charset val="162"/>
      </rPr>
      <t xml:space="preserve"> </t>
    </r>
    <r>
      <rPr>
        <i/>
        <sz val="9"/>
        <rFont val="Courier New"/>
        <family val="3"/>
        <charset val="162"/>
      </rPr>
      <t>"Tkp. Krd. Brüt Oranı %" &lt; "Önc. Dnm. Skt. Ort.Oranı%"; %0.02 indirim</t>
    </r>
  </si>
  <si>
    <r>
      <rPr>
        <b/>
        <i/>
        <sz val="9"/>
        <rFont val="Courier New"/>
        <family val="3"/>
        <charset val="162"/>
      </rPr>
      <t>b)</t>
    </r>
    <r>
      <rPr>
        <i/>
        <sz val="9"/>
        <rFont val="Courier New"/>
        <family val="3"/>
        <charset val="162"/>
      </rPr>
      <t xml:space="preserve"> "Tkp. Krd. Brüt Tutarı" &lt; "Önc. Dnm. Tkp. Krd. Brüt Tutarı" *%1'den fazla azalış"; %0.04 indirim</t>
    </r>
  </si>
  <si>
    <r>
      <rPr>
        <b/>
        <i/>
        <sz val="9"/>
        <rFont val="Courier New"/>
        <family val="3"/>
        <charset val="162"/>
      </rPr>
      <t>C.1)</t>
    </r>
    <r>
      <rPr>
        <i/>
        <sz val="9"/>
        <rFont val="Courier New"/>
        <family val="3"/>
        <charset val="162"/>
      </rPr>
      <t xml:space="preserve"> "%13≤SYSO&lt;%14"; %0.01 indirim</t>
    </r>
  </si>
  <si>
    <r>
      <rPr>
        <b/>
        <i/>
        <sz val="9"/>
        <rFont val="Courier New"/>
        <family val="3"/>
        <charset val="162"/>
      </rPr>
      <t>C.2)</t>
    </r>
    <r>
      <rPr>
        <i/>
        <sz val="9"/>
        <rFont val="Courier New"/>
        <family val="3"/>
        <charset val="162"/>
      </rPr>
      <t xml:space="preserve"> "SYSO≥%14" ; %0.02 indirim</t>
    </r>
  </si>
  <si>
    <r>
      <rPr>
        <b/>
        <i/>
        <sz val="9"/>
        <rFont val="Courier New"/>
        <family val="3"/>
        <charset val="162"/>
      </rPr>
      <t>ç)</t>
    </r>
    <r>
      <rPr>
        <i/>
        <sz val="9"/>
        <rFont val="Courier New"/>
        <family val="3"/>
        <charset val="162"/>
      </rPr>
      <t xml:space="preserve"> "Grup Kredileri Oranı %" ≤ %10; %0.02 indirim</t>
    </r>
  </si>
  <si>
    <r>
      <rPr>
        <b/>
        <i/>
        <sz val="9"/>
        <rFont val="Courier New"/>
        <family val="3"/>
        <charset val="162"/>
      </rPr>
      <t>d)</t>
    </r>
    <r>
      <rPr>
        <i/>
        <sz val="9"/>
        <rFont val="Courier New"/>
        <family val="3"/>
        <charset val="162"/>
      </rPr>
      <t xml:space="preserve"> "Kaldıraç Standart Oranı %" ≥ %5; %0.01 indirim</t>
    </r>
  </si>
  <si>
    <r>
      <rPr>
        <b/>
        <i/>
        <sz val="9"/>
        <rFont val="Courier New"/>
        <family val="3"/>
        <charset val="162"/>
      </rPr>
      <t>e)</t>
    </r>
    <r>
      <rPr>
        <i/>
        <sz val="9"/>
        <rFont val="Courier New"/>
        <family val="3"/>
        <charset val="162"/>
      </rPr>
      <t xml:space="preserve"> "Serbest Sermaye Oranı %" ≥ %60; %0.01 indirim</t>
    </r>
  </si>
  <si>
    <r>
      <rPr>
        <b/>
        <i/>
        <sz val="9"/>
        <rFont val="Courier New"/>
        <family val="3"/>
        <charset val="162"/>
      </rPr>
      <t>a) "</t>
    </r>
    <r>
      <rPr>
        <i/>
        <sz val="9"/>
        <rFont val="Courier New"/>
        <family val="3"/>
        <charset val="162"/>
      </rPr>
      <t>Önc. Dnm Tkp. Krd. Brüt Oranı %"&gt; "Önc. Dnm. "Skt. Ort.Oranı %"; %0.02 artırım</t>
    </r>
  </si>
  <si>
    <r>
      <rPr>
        <b/>
        <i/>
        <sz val="9"/>
        <rFont val="Courier New"/>
        <family val="3"/>
        <charset val="162"/>
      </rPr>
      <t>b)</t>
    </r>
    <r>
      <rPr>
        <i/>
        <sz val="9"/>
        <rFont val="Courier New"/>
        <family val="3"/>
        <charset val="162"/>
      </rPr>
      <t xml:space="preserve"> "Tkp. Krd. Brüt Tutarı" &gt; "Önc. Dnm. Tkp. Krd. Brüt Tutarı" *%1'den fazla artış; %0.04 artırım</t>
    </r>
  </si>
  <si>
    <r>
      <rPr>
        <b/>
        <i/>
        <sz val="9"/>
        <rFont val="Courier New"/>
        <family val="3"/>
        <charset val="162"/>
      </rPr>
      <t>c)</t>
    </r>
    <r>
      <rPr>
        <i/>
        <sz val="9"/>
        <rFont val="Courier New"/>
        <family val="3"/>
        <charset val="162"/>
      </rPr>
      <t xml:space="preserve"> "Serbest Sermaye Oranı %" ≤ %50;  %0.015 artırım</t>
    </r>
  </si>
  <si>
    <t xml:space="preserve">Tebliğin 5. (1) (A) maddesine göre, Merkez Bankası'nca herhangi bir kısıta yada cezai yaptırıma maruz kalındı mı?
Kalınması halinde Tebliğin 5. (1) (A) altındaki indirimlerden yararlanılamaz.                                         </t>
  </si>
  <si>
    <t>Tasarruf Mevduatı Sigorta Pirimi  (Yatırılacak)</t>
  </si>
  <si>
    <t>Fark</t>
  </si>
  <si>
    <t>Özkaynağı 25 Milyon TL altında olması halinde</t>
  </si>
  <si>
    <t>Toplam TL</t>
  </si>
  <si>
    <t>Cetvele ait , dönem sonu kurları</t>
  </si>
  <si>
    <t xml:space="preserve">6. Alınan İndirimlerle İlgili Özel Uygulamaya Tabi Olma;
Bir önceki yılsonu itibarıyla özkaynakları 25 milyon TL altında olan bankalar, prim hesaplamasına esas tasarruf mevduatının onbinde 25’i ile ödedikleri prim arasındaki farkı özkaynaklarına ekleyinceye kadar Merkez Bankası senedi olarak tutarlar. </t>
  </si>
  <si>
    <t>6. Alınan İndirimlerle İlgili Özel Uygulamaya Tabi Olma;</t>
  </si>
  <si>
    <t>" Tasarruf Mevduatı Sigortası Primlerinin Tahsil Usul ve Esasları Tebliği"'ne İlişkin Cetvel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</si>
</sst>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F]mmmm\ yy;@"/>
    <numFmt numFmtId="165" formatCode="0.000%"/>
    <numFmt numFmtId="166" formatCode="#,##0.0000"/>
  </numFmts>
  <fonts count="52" x14ac:knownFonts="1">
    <font>
      <sz val="10"/>
      <name val="Arial Tur"/>
      <charset val="162"/>
    </font>
    <font>
      <sz val="10"/>
      <name val="Arial Tur"/>
      <charset val="162"/>
    </font>
    <font>
      <sz val="8"/>
      <name val="Arial Tur"/>
      <charset val="162"/>
    </font>
    <font>
      <sz val="10"/>
      <name val="Courier New"/>
      <family val="3"/>
      <charset val="162"/>
    </font>
    <font>
      <sz val="12"/>
      <name val="Courier New"/>
      <family val="3"/>
      <charset val="162"/>
    </font>
    <font>
      <sz val="11"/>
      <name val="Courier New"/>
      <family val="3"/>
      <charset val="162"/>
    </font>
    <font>
      <b/>
      <sz val="12"/>
      <name val="Courier New"/>
      <family val="3"/>
      <charset val="162"/>
    </font>
    <font>
      <b/>
      <sz val="11"/>
      <name val="Courier New"/>
      <family val="3"/>
      <charset val="162"/>
    </font>
    <font>
      <u/>
      <sz val="12"/>
      <name val="Courier New"/>
      <family val="3"/>
      <charset val="162"/>
    </font>
    <font>
      <b/>
      <sz val="16"/>
      <name val="Courier New"/>
      <family val="3"/>
      <charset val="162"/>
    </font>
    <font>
      <b/>
      <sz val="14"/>
      <name val="Courier New"/>
      <family val="3"/>
      <charset val="162"/>
    </font>
    <font>
      <i/>
      <sz val="9"/>
      <name val="Courier New"/>
      <family val="3"/>
      <charset val="162"/>
    </font>
    <font>
      <sz val="8"/>
      <name val="Courier New"/>
      <family val="3"/>
      <charset val="162"/>
    </font>
    <font>
      <b/>
      <sz val="9"/>
      <name val="Courier New"/>
      <family val="3"/>
      <charset val="162"/>
    </font>
    <font>
      <sz val="9"/>
      <color indexed="9"/>
      <name val="Courier New"/>
      <family val="3"/>
      <charset val="162"/>
    </font>
    <font>
      <b/>
      <sz val="10"/>
      <name val="Courier New"/>
      <family val="3"/>
      <charset val="162"/>
    </font>
    <font>
      <b/>
      <sz val="11"/>
      <color indexed="10"/>
      <name val="Courier New"/>
      <family val="3"/>
      <charset val="162"/>
    </font>
    <font>
      <b/>
      <sz val="10"/>
      <color indexed="10"/>
      <name val="Courier New"/>
      <family val="3"/>
      <charset val="162"/>
    </font>
    <font>
      <b/>
      <sz val="11"/>
      <color indexed="18"/>
      <name val="Courier New"/>
      <family val="3"/>
      <charset val="162"/>
    </font>
    <font>
      <b/>
      <sz val="10"/>
      <color indexed="18"/>
      <name val="Courier New"/>
      <family val="3"/>
      <charset val="162"/>
    </font>
    <font>
      <b/>
      <sz val="11"/>
      <color indexed="21"/>
      <name val="Courier New"/>
      <family val="3"/>
      <charset val="162"/>
    </font>
    <font>
      <b/>
      <sz val="10"/>
      <color indexed="21"/>
      <name val="Courier New"/>
      <family val="3"/>
      <charset val="162"/>
    </font>
    <font>
      <sz val="11"/>
      <color indexed="22"/>
      <name val="Courier New"/>
      <family val="3"/>
      <charset val="162"/>
    </font>
    <font>
      <sz val="10"/>
      <color indexed="22"/>
      <name val="Courier New"/>
      <family val="3"/>
      <charset val="162"/>
    </font>
    <font>
      <sz val="12"/>
      <color indexed="22"/>
      <name val="Courier New"/>
      <family val="3"/>
      <charset val="162"/>
    </font>
    <font>
      <sz val="9"/>
      <name val="Times New Roman"/>
      <family val="1"/>
      <charset val="162"/>
    </font>
    <font>
      <sz val="9"/>
      <name val="Courier New"/>
      <family val="3"/>
      <charset val="162"/>
    </font>
    <font>
      <u/>
      <sz val="11"/>
      <name val="Courier New"/>
      <family val="3"/>
      <charset val="162"/>
    </font>
    <font>
      <b/>
      <i/>
      <sz val="9"/>
      <name val="Courier New"/>
      <family val="3"/>
      <charset val="162"/>
    </font>
    <font>
      <b/>
      <i/>
      <sz val="8.5"/>
      <name val="Courier New"/>
      <family val="3"/>
      <charset val="162"/>
    </font>
    <font>
      <i/>
      <sz val="10"/>
      <name val="Courier New"/>
      <family val="3"/>
      <charset val="162"/>
    </font>
    <font>
      <b/>
      <sz val="11"/>
      <color theme="1"/>
      <name val="Courier New"/>
      <family val="3"/>
      <charset val="162"/>
    </font>
    <font>
      <sz val="10"/>
      <name val="Candara"/>
      <family val="2"/>
      <charset val="162"/>
    </font>
    <font>
      <b/>
      <sz val="12"/>
      <name val="Candara"/>
      <family val="2"/>
      <charset val="162"/>
    </font>
    <font>
      <sz val="11"/>
      <name val="Candara"/>
      <family val="2"/>
      <charset val="162"/>
    </font>
    <font>
      <b/>
      <sz val="11"/>
      <name val="Candara"/>
      <family val="2"/>
      <charset val="162"/>
    </font>
    <font>
      <i/>
      <sz val="11"/>
      <name val="Candara"/>
      <family val="2"/>
      <charset val="162"/>
    </font>
    <font>
      <b/>
      <i/>
      <sz val="11"/>
      <name val="Candara"/>
      <family val="2"/>
      <charset val="162"/>
    </font>
    <font>
      <sz val="11"/>
      <color rgb="FFFF0000"/>
      <name val="Candara"/>
      <family val="2"/>
      <charset val="162"/>
    </font>
    <font>
      <b/>
      <sz val="14"/>
      <name val="Candara"/>
      <family val="2"/>
      <charset val="162"/>
    </font>
    <font>
      <b/>
      <i/>
      <sz val="10"/>
      <name val="Candara"/>
      <family val="2"/>
      <charset val="162"/>
    </font>
    <font>
      <sz val="12"/>
      <color rgb="FFFF0000"/>
      <name val="Candara"/>
      <family val="2"/>
      <charset val="162"/>
    </font>
    <font>
      <i/>
      <sz val="12"/>
      <name val="Candara"/>
      <family val="2"/>
      <charset val="162"/>
    </font>
    <font>
      <i/>
      <sz val="14"/>
      <name val="Candara"/>
      <family val="2"/>
      <charset val="162"/>
    </font>
    <font>
      <b/>
      <sz val="10"/>
      <name val="Candara"/>
      <family val="2"/>
      <charset val="162"/>
    </font>
    <font>
      <sz val="12"/>
      <name val="Candara"/>
      <family val="2"/>
      <charset val="162"/>
    </font>
    <font>
      <sz val="10"/>
      <color theme="0"/>
      <name val="Candara"/>
      <family val="2"/>
      <charset val="162"/>
    </font>
    <font>
      <b/>
      <i/>
      <sz val="10"/>
      <color theme="0"/>
      <name val="Candara"/>
      <family val="2"/>
      <charset val="162"/>
    </font>
    <font>
      <sz val="8"/>
      <color indexed="81"/>
      <name val="Tahoma"/>
      <family val="2"/>
      <charset val="162"/>
    </font>
    <font>
      <b/>
      <sz val="8"/>
      <color indexed="81"/>
      <name val="Tahoma"/>
      <family val="2"/>
      <charset val="162"/>
    </font>
    <font>
      <sz val="12"/>
      <color rgb="FFFF0000"/>
      <name val="Times New Roman"/>
      <family val="1"/>
      <charset val="162"/>
    </font>
    <font>
      <sz val="11"/>
      <color theme="0"/>
      <name val="Candara"/>
      <family val="2"/>
      <charset val="162"/>
    </font>
  </fonts>
  <fills count="15">
    <fill>
      <patternFill patternType="none"/>
    </fill>
    <fill>
      <patternFill patternType="gray125"/>
    </fill>
    <fill>
      <patternFill patternType="gray0625"/>
    </fill>
    <fill>
      <patternFill patternType="solid">
        <fgColor indexed="6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gray0625">
        <bgColor theme="0" tint="-4.9989318521683403E-2"/>
      </patternFill>
    </fill>
    <fill>
      <patternFill patternType="gray0625">
        <bgColor theme="8" tint="0.79995117038483843"/>
      </patternFill>
    </fill>
    <fill>
      <patternFill patternType="gray0625">
        <bgColor theme="8" tint="0.79998168889431442"/>
      </patternFill>
    </fill>
    <fill>
      <patternFill patternType="gray0625">
        <bgColor theme="9" tint="0.79998168889431442"/>
      </patternFill>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s>
  <borders count="145">
    <border>
      <left/>
      <right/>
      <top/>
      <bottom/>
      <diagonal/>
    </border>
    <border>
      <left style="hair">
        <color indexed="22"/>
      </left>
      <right style="hair">
        <color indexed="22"/>
      </right>
      <top style="hair">
        <color indexed="22"/>
      </top>
      <bottom style="double">
        <color indexed="23"/>
      </bottom>
      <diagonal/>
    </border>
    <border>
      <left style="hair">
        <color indexed="22"/>
      </left>
      <right style="double">
        <color indexed="64"/>
      </right>
      <top style="hair">
        <color indexed="22"/>
      </top>
      <bottom style="double">
        <color indexed="23"/>
      </bottom>
      <diagonal/>
    </border>
    <border>
      <left style="hair">
        <color indexed="22"/>
      </left>
      <right style="hair">
        <color indexed="22"/>
      </right>
      <top style="double">
        <color indexed="23"/>
      </top>
      <bottom style="double">
        <color indexed="23"/>
      </bottom>
      <diagonal/>
    </border>
    <border>
      <left style="hair">
        <color indexed="22"/>
      </left>
      <right style="double">
        <color indexed="64"/>
      </right>
      <top style="double">
        <color indexed="23"/>
      </top>
      <bottom style="double">
        <color indexed="23"/>
      </bottom>
      <diagonal/>
    </border>
    <border>
      <left style="hair">
        <color indexed="22"/>
      </left>
      <right style="hair">
        <color indexed="22"/>
      </right>
      <top style="double">
        <color indexed="23"/>
      </top>
      <bottom style="thin">
        <color indexed="23"/>
      </bottom>
      <diagonal/>
    </border>
    <border>
      <left style="hair">
        <color indexed="22"/>
      </left>
      <right style="double">
        <color indexed="64"/>
      </right>
      <top style="double">
        <color indexed="23"/>
      </top>
      <bottom style="thin">
        <color indexed="23"/>
      </bottom>
      <diagonal/>
    </border>
    <border>
      <left style="hair">
        <color indexed="22"/>
      </left>
      <right style="hair">
        <color indexed="22"/>
      </right>
      <top style="thin">
        <color indexed="23"/>
      </top>
      <bottom style="double">
        <color indexed="23"/>
      </bottom>
      <diagonal/>
    </border>
    <border>
      <left style="hair">
        <color indexed="22"/>
      </left>
      <right style="double">
        <color indexed="64"/>
      </right>
      <top style="thin">
        <color indexed="23"/>
      </top>
      <bottom style="double">
        <color indexed="23"/>
      </bottom>
      <diagonal/>
    </border>
    <border>
      <left/>
      <right/>
      <top style="thick">
        <color indexed="64"/>
      </top>
      <bottom style="double">
        <color indexed="64"/>
      </bottom>
      <diagonal/>
    </border>
    <border>
      <left style="hair">
        <color indexed="22"/>
      </left>
      <right style="hair">
        <color indexed="22"/>
      </right>
      <top style="hair">
        <color indexed="22"/>
      </top>
      <bottom style="hair">
        <color indexed="22"/>
      </bottom>
      <diagonal/>
    </border>
    <border>
      <left style="hair">
        <color indexed="22"/>
      </left>
      <right style="double">
        <color indexed="64"/>
      </right>
      <top style="hair">
        <color indexed="22"/>
      </top>
      <bottom style="hair">
        <color indexed="22"/>
      </bottom>
      <diagonal/>
    </border>
    <border>
      <left/>
      <right/>
      <top/>
      <bottom style="thick">
        <color indexed="64"/>
      </bottom>
      <diagonal/>
    </border>
    <border>
      <left style="double">
        <color indexed="22"/>
      </left>
      <right style="hair">
        <color indexed="22"/>
      </right>
      <top style="double">
        <color indexed="22"/>
      </top>
      <bottom style="hair">
        <color indexed="22"/>
      </bottom>
      <diagonal/>
    </border>
    <border>
      <left style="hair">
        <color indexed="22"/>
      </left>
      <right style="hair">
        <color indexed="22"/>
      </right>
      <top style="double">
        <color indexed="22"/>
      </top>
      <bottom style="hair">
        <color indexed="22"/>
      </bottom>
      <diagonal/>
    </border>
    <border>
      <left style="hair">
        <color indexed="22"/>
      </left>
      <right/>
      <top style="double">
        <color indexed="22"/>
      </top>
      <bottom style="hair">
        <color indexed="22"/>
      </bottom>
      <diagonal/>
    </border>
    <border>
      <left/>
      <right/>
      <top style="double">
        <color indexed="22"/>
      </top>
      <bottom style="hair">
        <color indexed="22"/>
      </bottom>
      <diagonal/>
    </border>
    <border>
      <left/>
      <right style="double">
        <color indexed="22"/>
      </right>
      <top style="double">
        <color indexed="22"/>
      </top>
      <bottom style="hair">
        <color indexed="22"/>
      </bottom>
      <diagonal/>
    </border>
    <border>
      <left style="double">
        <color indexed="22"/>
      </left>
      <right/>
      <top style="hair">
        <color indexed="22"/>
      </top>
      <bottom style="double">
        <color indexed="22"/>
      </bottom>
      <diagonal/>
    </border>
    <border>
      <left/>
      <right/>
      <top style="hair">
        <color indexed="22"/>
      </top>
      <bottom style="double">
        <color indexed="22"/>
      </bottom>
      <diagonal/>
    </border>
    <border>
      <left/>
      <right style="hair">
        <color indexed="22"/>
      </right>
      <top style="hair">
        <color indexed="22"/>
      </top>
      <bottom style="double">
        <color indexed="22"/>
      </bottom>
      <diagonal/>
    </border>
    <border>
      <left style="hair">
        <color indexed="22"/>
      </left>
      <right/>
      <top style="hair">
        <color indexed="22"/>
      </top>
      <bottom style="double">
        <color indexed="22"/>
      </bottom>
      <diagonal/>
    </border>
    <border>
      <left/>
      <right style="double">
        <color indexed="22"/>
      </right>
      <top style="hair">
        <color indexed="22"/>
      </top>
      <bottom style="double">
        <color indexed="22"/>
      </bottom>
      <diagonal/>
    </border>
    <border>
      <left style="double">
        <color indexed="64"/>
      </left>
      <right/>
      <top style="thin">
        <color indexed="23"/>
      </top>
      <bottom style="thin">
        <color indexed="23"/>
      </bottom>
      <diagonal/>
    </border>
    <border>
      <left/>
      <right/>
      <top style="thin">
        <color indexed="23"/>
      </top>
      <bottom style="thin">
        <color indexed="23"/>
      </bottom>
      <diagonal/>
    </border>
    <border>
      <left/>
      <right style="double">
        <color indexed="64"/>
      </right>
      <top style="thin">
        <color indexed="23"/>
      </top>
      <bottom style="thin">
        <color indexed="23"/>
      </bottom>
      <diagonal/>
    </border>
    <border>
      <left/>
      <right/>
      <top style="thin">
        <color indexed="22"/>
      </top>
      <bottom style="thick">
        <color indexed="22"/>
      </bottom>
      <diagonal/>
    </border>
    <border>
      <left style="hair">
        <color indexed="22"/>
      </left>
      <right style="hair">
        <color indexed="22"/>
      </right>
      <top style="hair">
        <color indexed="22"/>
      </top>
      <bottom/>
      <diagonal/>
    </border>
    <border>
      <left style="hair">
        <color indexed="22"/>
      </left>
      <right style="double">
        <color indexed="64"/>
      </right>
      <top style="hair">
        <color indexed="22"/>
      </top>
      <bottom/>
      <diagonal/>
    </border>
    <border>
      <left style="thick">
        <color indexed="22"/>
      </left>
      <right style="hair">
        <color indexed="22"/>
      </right>
      <top style="hair">
        <color indexed="22"/>
      </top>
      <bottom style="double">
        <color indexed="64"/>
      </bottom>
      <diagonal/>
    </border>
    <border>
      <left style="hair">
        <color indexed="22"/>
      </left>
      <right style="hair">
        <color indexed="22"/>
      </right>
      <top style="hair">
        <color indexed="22"/>
      </top>
      <bottom style="double">
        <color indexed="64"/>
      </bottom>
      <diagonal/>
    </border>
    <border>
      <left style="hair">
        <color indexed="22"/>
      </left>
      <right style="hair">
        <color indexed="22"/>
      </right>
      <top style="double">
        <color indexed="23"/>
      </top>
      <bottom/>
      <diagonal/>
    </border>
    <border>
      <left style="hair">
        <color indexed="22"/>
      </left>
      <right style="hair">
        <color indexed="22"/>
      </right>
      <top style="medium">
        <color indexed="64"/>
      </top>
      <bottom style="hair">
        <color indexed="22"/>
      </bottom>
      <diagonal/>
    </border>
    <border>
      <left style="hair">
        <color indexed="22"/>
      </left>
      <right style="double">
        <color indexed="64"/>
      </right>
      <top style="medium">
        <color indexed="64"/>
      </top>
      <bottom style="hair">
        <color indexed="22"/>
      </bottom>
      <diagonal/>
    </border>
    <border>
      <left style="hair">
        <color indexed="22"/>
      </left>
      <right style="hair">
        <color indexed="22"/>
      </right>
      <top style="hair">
        <color indexed="22"/>
      </top>
      <bottom style="medium">
        <color indexed="64"/>
      </bottom>
      <diagonal/>
    </border>
    <border>
      <left style="hair">
        <color indexed="22"/>
      </left>
      <right style="double">
        <color indexed="64"/>
      </right>
      <top style="hair">
        <color indexed="22"/>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ck">
        <color indexed="64"/>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double">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22"/>
      </top>
      <bottom style="thin">
        <color indexed="22"/>
      </bottom>
      <diagonal/>
    </border>
    <border>
      <left/>
      <right style="double">
        <color indexed="64"/>
      </right>
      <top style="double">
        <color indexed="22"/>
      </top>
      <bottom style="thin">
        <color indexed="22"/>
      </bottom>
      <diagonal/>
    </border>
    <border>
      <left/>
      <right style="double">
        <color indexed="64"/>
      </right>
      <top style="thin">
        <color indexed="22"/>
      </top>
      <bottom style="thick">
        <color indexed="22"/>
      </bottom>
      <diagonal/>
    </border>
    <border>
      <left style="hair">
        <color indexed="22"/>
      </left>
      <right style="hair">
        <color indexed="22"/>
      </right>
      <top style="medium">
        <color indexed="64"/>
      </top>
      <bottom style="thin">
        <color indexed="22"/>
      </bottom>
      <diagonal/>
    </border>
    <border>
      <left style="hair">
        <color indexed="22"/>
      </left>
      <right style="double">
        <color indexed="64"/>
      </right>
      <top style="medium">
        <color indexed="64"/>
      </top>
      <bottom style="thin">
        <color indexed="22"/>
      </bottom>
      <diagonal/>
    </border>
    <border>
      <left style="hair">
        <color indexed="22"/>
      </left>
      <right style="hair">
        <color indexed="22"/>
      </right>
      <top style="thin">
        <color indexed="22"/>
      </top>
      <bottom style="thin">
        <color indexed="22"/>
      </bottom>
      <diagonal/>
    </border>
    <border>
      <left style="hair">
        <color indexed="22"/>
      </left>
      <right style="double">
        <color indexed="64"/>
      </right>
      <top style="thin">
        <color indexed="22"/>
      </top>
      <bottom style="thin">
        <color indexed="22"/>
      </bottom>
      <diagonal/>
    </border>
    <border>
      <left style="double">
        <color indexed="64"/>
      </left>
      <right style="thin">
        <color theme="0" tint="-0.34998626667073579"/>
      </right>
      <top style="medium">
        <color indexed="64"/>
      </top>
      <bottom style="thin">
        <color theme="0" tint="-0.34998626667073579"/>
      </bottom>
      <diagonal/>
    </border>
    <border>
      <left style="double">
        <color indexed="64"/>
      </left>
      <right style="thin">
        <color theme="0" tint="-0.34998626667073579"/>
      </right>
      <top style="thin">
        <color theme="0" tint="-0.34998626667073579"/>
      </top>
      <bottom/>
      <diagonal/>
    </border>
    <border>
      <left style="double">
        <color indexed="64"/>
      </left>
      <right style="thin">
        <color theme="0" tint="-0.34998626667073579"/>
      </right>
      <top style="thin">
        <color theme="0" tint="-0.34998626667073579"/>
      </top>
      <bottom style="medium">
        <color indexed="64"/>
      </bottom>
      <diagonal/>
    </border>
    <border>
      <left style="double">
        <color indexed="64"/>
      </left>
      <right style="thin">
        <color theme="0" tint="-0.34998626667073579"/>
      </right>
      <top style="thin">
        <color theme="0" tint="-0.34998626667073579"/>
      </top>
      <bottom style="double">
        <color indexed="64"/>
      </bottom>
      <diagonal/>
    </border>
    <border>
      <left style="double">
        <color indexed="64"/>
      </left>
      <right style="thin">
        <color theme="0" tint="-0.499984740745262"/>
      </right>
      <top style="double">
        <color indexed="2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top style="medium">
        <color indexed="64"/>
      </top>
      <bottom style="thin">
        <color theme="0" tint="-0.499984740745262"/>
      </bottom>
      <diagonal/>
    </border>
    <border>
      <left/>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medium">
        <color indexed="64"/>
      </bottom>
      <diagonal/>
    </border>
    <border>
      <left style="hair">
        <color indexed="22"/>
      </left>
      <right style="hair">
        <color indexed="22"/>
      </right>
      <top style="thin">
        <color indexed="22"/>
      </top>
      <bottom style="double">
        <color indexed="64"/>
      </bottom>
      <diagonal/>
    </border>
    <border>
      <left style="hair">
        <color indexed="22"/>
      </left>
      <right style="double">
        <color indexed="64"/>
      </right>
      <top style="thin">
        <color indexed="22"/>
      </top>
      <bottom style="double">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thin">
        <color theme="0" tint="-0.499984740745262"/>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style="hair">
        <color indexed="22"/>
      </right>
      <top style="medium">
        <color indexed="64"/>
      </top>
      <bottom style="hair">
        <color indexed="22"/>
      </bottom>
      <diagonal/>
    </border>
    <border>
      <left/>
      <right style="hair">
        <color indexed="22"/>
      </right>
      <top style="hair">
        <color indexed="22"/>
      </top>
      <bottom style="hair">
        <color indexed="22"/>
      </bottom>
      <diagonal/>
    </border>
    <border>
      <left/>
      <right style="hair">
        <color indexed="22"/>
      </right>
      <top style="hair">
        <color indexed="22"/>
      </top>
      <bottom/>
      <diagonal/>
    </border>
    <border>
      <left/>
      <right style="hair">
        <color indexed="22"/>
      </right>
      <top style="hair">
        <color indexed="22"/>
      </top>
      <bottom style="medium">
        <color indexed="64"/>
      </bottom>
      <diagonal/>
    </border>
    <border>
      <left/>
      <right style="hair">
        <color indexed="22"/>
      </right>
      <top style="medium">
        <color indexed="64"/>
      </top>
      <bottom style="thin">
        <color indexed="22"/>
      </bottom>
      <diagonal/>
    </border>
    <border>
      <left/>
      <right style="hair">
        <color indexed="22"/>
      </right>
      <top style="thin">
        <color indexed="22"/>
      </top>
      <bottom style="thin">
        <color indexed="22"/>
      </bottom>
      <diagonal/>
    </border>
    <border>
      <left/>
      <right style="hair">
        <color indexed="22"/>
      </right>
      <top style="thin">
        <color indexed="22"/>
      </top>
      <bottom style="double">
        <color indexed="64"/>
      </bottom>
      <diagonal/>
    </border>
    <border>
      <left/>
      <right style="hair">
        <color indexed="22"/>
      </right>
      <top style="hair">
        <color indexed="22"/>
      </top>
      <bottom style="double">
        <color indexed="23"/>
      </bottom>
      <diagonal/>
    </border>
    <border>
      <left/>
      <right style="hair">
        <color indexed="22"/>
      </right>
      <top style="double">
        <color indexed="23"/>
      </top>
      <bottom style="double">
        <color indexed="23"/>
      </bottom>
      <diagonal/>
    </border>
    <border>
      <left/>
      <right style="hair">
        <color indexed="22"/>
      </right>
      <top style="double">
        <color indexed="23"/>
      </top>
      <bottom style="thin">
        <color indexed="23"/>
      </bottom>
      <diagonal/>
    </border>
    <border>
      <left/>
      <right style="hair">
        <color indexed="22"/>
      </right>
      <top style="thin">
        <color indexed="23"/>
      </top>
      <bottom style="double">
        <color indexed="23"/>
      </bottom>
      <diagonal/>
    </border>
    <border>
      <left/>
      <right style="hair">
        <color indexed="22"/>
      </right>
      <top style="double">
        <color indexed="23"/>
      </top>
      <bottom/>
      <diagonal/>
    </border>
    <border>
      <left/>
      <right style="medium">
        <color indexed="22"/>
      </right>
      <top style="thick">
        <color indexed="22"/>
      </top>
      <bottom style="double">
        <color indexed="23"/>
      </bottom>
      <diagonal/>
    </border>
    <border>
      <left/>
      <right style="medium">
        <color indexed="22"/>
      </right>
      <top style="double">
        <color indexed="23"/>
      </top>
      <bottom style="double">
        <color indexed="23"/>
      </bottom>
      <diagonal/>
    </border>
    <border>
      <left/>
      <right style="medium">
        <color indexed="22"/>
      </right>
      <top style="double">
        <color indexed="23"/>
      </top>
      <bottom/>
      <diagonal/>
    </border>
    <border>
      <left/>
      <right style="medium">
        <color indexed="22"/>
      </right>
      <top style="double">
        <color indexed="23"/>
      </top>
      <bottom style="thin">
        <color indexed="23"/>
      </bottom>
      <diagonal/>
    </border>
    <border>
      <left/>
      <right style="medium">
        <color indexed="22"/>
      </right>
      <top style="thin">
        <color indexed="23"/>
      </top>
      <bottom/>
      <diagonal/>
    </border>
    <border>
      <left/>
      <right style="medium">
        <color indexed="22"/>
      </right>
      <top style="double">
        <color indexed="23"/>
      </top>
      <bottom style="medium">
        <color indexed="64"/>
      </bottom>
      <diagonal/>
    </border>
    <border>
      <left/>
      <right style="medium">
        <color indexed="22"/>
      </right>
      <top style="medium">
        <color auto="1"/>
      </top>
      <bottom style="thin">
        <color theme="0" tint="-0.499984740745262"/>
      </bottom>
      <diagonal/>
    </border>
    <border>
      <left/>
      <right style="medium">
        <color indexed="22"/>
      </right>
      <top style="thin">
        <color theme="0" tint="-0.499984740745262"/>
      </top>
      <bottom style="thin">
        <color theme="0" tint="-0.499984740745262"/>
      </bottom>
      <diagonal/>
    </border>
    <border>
      <left/>
      <right style="medium">
        <color indexed="22"/>
      </right>
      <top style="thin">
        <color theme="0" tint="-0.499984740745262"/>
      </top>
      <bottom style="medium">
        <color indexed="64"/>
      </bottom>
      <diagonal/>
    </border>
    <border>
      <left/>
      <right style="medium">
        <color indexed="22"/>
      </right>
      <top/>
      <bottom/>
      <diagonal/>
    </border>
    <border>
      <left/>
      <right style="medium">
        <color indexed="22"/>
      </right>
      <top style="thin">
        <color theme="0" tint="-0.34998626667073579"/>
      </top>
      <bottom/>
      <diagonal/>
    </border>
    <border>
      <left/>
      <right style="medium">
        <color indexed="22"/>
      </right>
      <top style="thin">
        <color theme="0" tint="-0.34998626667073579"/>
      </top>
      <bottom style="double">
        <color indexed="64"/>
      </bottom>
      <diagonal/>
    </border>
    <border>
      <left/>
      <right style="medium">
        <color theme="0" tint="-0.499984740745262"/>
      </right>
      <top style="double">
        <color indexed="22"/>
      </top>
      <bottom style="thin">
        <color indexed="22"/>
      </bottom>
      <diagonal/>
    </border>
    <border>
      <left/>
      <right style="medium">
        <color theme="0" tint="-0.499984740745262"/>
      </right>
      <top style="thin">
        <color indexed="22"/>
      </top>
      <bottom style="thick">
        <color indexed="22"/>
      </bottom>
      <diagonal/>
    </border>
    <border>
      <left/>
      <right style="medium">
        <color theme="0" tint="-0.499984740745262"/>
      </right>
      <top style="thick">
        <color indexed="22"/>
      </top>
      <bottom style="double">
        <color indexed="23"/>
      </bottom>
      <diagonal/>
    </border>
    <border>
      <left/>
      <right style="medium">
        <color theme="0" tint="-0.499984740745262"/>
      </right>
      <top style="double">
        <color indexed="23"/>
      </top>
      <bottom style="double">
        <color indexed="23"/>
      </bottom>
      <diagonal/>
    </border>
    <border>
      <left/>
      <right style="medium">
        <color theme="0" tint="-0.499984740745262"/>
      </right>
      <top style="double">
        <color indexed="23"/>
      </top>
      <bottom style="thin">
        <color indexed="23"/>
      </bottom>
      <diagonal/>
    </border>
    <border>
      <left/>
      <right style="medium">
        <color theme="0" tint="-0.499984740745262"/>
      </right>
      <top style="thin">
        <color indexed="23"/>
      </top>
      <bottom style="double">
        <color indexed="23"/>
      </bottom>
      <diagonal/>
    </border>
    <border>
      <left/>
      <right style="medium">
        <color theme="0" tint="-0.499984740745262"/>
      </right>
      <top style="double">
        <color indexed="23"/>
      </top>
      <bottom/>
      <diagonal/>
    </border>
    <border>
      <left/>
      <right style="medium">
        <color theme="0" tint="-0.499984740745262"/>
      </right>
      <top style="medium">
        <color indexed="64"/>
      </top>
      <bottom style="thin">
        <color theme="0" tint="-0.34998626667073579"/>
      </bottom>
      <diagonal/>
    </border>
    <border>
      <left/>
      <right style="medium">
        <color theme="0" tint="-0.499984740745262"/>
      </right>
      <top style="thin">
        <color theme="0" tint="-0.34998626667073579"/>
      </top>
      <bottom style="thin">
        <color theme="0" tint="-0.34998626667073579"/>
      </bottom>
      <diagonal/>
    </border>
    <border>
      <left/>
      <right style="medium">
        <color theme="0" tint="-0.499984740745262"/>
      </right>
      <top style="thin">
        <color theme="0" tint="-0.34998626667073579"/>
      </top>
      <bottom/>
      <diagonal/>
    </border>
    <border>
      <left/>
      <right style="medium">
        <color theme="0" tint="-0.499984740745262"/>
      </right>
      <top style="thin">
        <color theme="0" tint="-0.34998626667073579"/>
      </top>
      <bottom style="medium">
        <color indexed="64"/>
      </bottom>
      <diagonal/>
    </border>
    <border>
      <left/>
      <right style="medium">
        <color theme="0" tint="-0.499984740745262"/>
      </right>
      <top/>
      <bottom/>
      <diagonal/>
    </border>
    <border>
      <left/>
      <right style="medium">
        <color theme="0" tint="-0.499984740745262"/>
      </right>
      <top style="thin">
        <color theme="0" tint="-0.34998626667073579"/>
      </top>
      <bottom style="double">
        <color indexed="64"/>
      </bottom>
      <diagonal/>
    </border>
    <border>
      <left style="double">
        <color indexed="64"/>
      </left>
      <right style="medium">
        <color theme="0" tint="-0.14996795556505021"/>
      </right>
      <top style="double">
        <color indexed="22"/>
      </top>
      <bottom style="thin">
        <color indexed="22"/>
      </bottom>
      <diagonal/>
    </border>
    <border>
      <left style="double">
        <color indexed="64"/>
      </left>
      <right style="medium">
        <color theme="0" tint="-0.14996795556505021"/>
      </right>
      <top style="thin">
        <color indexed="22"/>
      </top>
      <bottom style="thick">
        <color indexed="22"/>
      </bottom>
      <diagonal/>
    </border>
    <border>
      <left style="double">
        <color indexed="64"/>
      </left>
      <right style="medium">
        <color theme="0" tint="-0.14996795556505021"/>
      </right>
      <top style="thick">
        <color indexed="22"/>
      </top>
      <bottom style="double">
        <color indexed="23"/>
      </bottom>
      <diagonal/>
    </border>
    <border>
      <left style="double">
        <color indexed="64"/>
      </left>
      <right style="medium">
        <color theme="0" tint="-0.14996795556505021"/>
      </right>
      <top style="double">
        <color indexed="23"/>
      </top>
      <bottom style="double">
        <color indexed="23"/>
      </bottom>
      <diagonal/>
    </border>
    <border>
      <left style="double">
        <color indexed="64"/>
      </left>
      <right style="medium">
        <color theme="0" tint="-0.14996795556505021"/>
      </right>
      <top style="double">
        <color indexed="23"/>
      </top>
      <bottom style="thin">
        <color indexed="23"/>
      </bottom>
      <diagonal/>
    </border>
    <border>
      <left style="double">
        <color indexed="64"/>
      </left>
      <right style="medium">
        <color theme="0" tint="-0.14996795556505021"/>
      </right>
      <top style="thin">
        <color indexed="23"/>
      </top>
      <bottom style="double">
        <color indexed="23"/>
      </bottom>
      <diagonal/>
    </border>
    <border>
      <left style="double">
        <color indexed="64"/>
      </left>
      <right/>
      <top style="thin">
        <color indexed="23"/>
      </top>
      <bottom style="double">
        <color indexed="22"/>
      </bottom>
      <diagonal/>
    </border>
    <border>
      <left/>
      <right/>
      <top style="thin">
        <color indexed="23"/>
      </top>
      <bottom style="double">
        <color indexed="22"/>
      </bottom>
      <diagonal/>
    </border>
    <border>
      <left/>
      <right style="double">
        <color indexed="64"/>
      </right>
      <top style="thin">
        <color indexed="23"/>
      </top>
      <bottom style="double">
        <color indexed="22"/>
      </bottom>
      <diagonal/>
    </border>
  </borders>
  <cellStyleXfs count="2">
    <xf numFmtId="0" fontId="0" fillId="0" borderId="0"/>
    <xf numFmtId="9" fontId="1" fillId="0" borderId="0" applyFont="0" applyFill="0" applyBorder="0" applyAlignment="0" applyProtection="0"/>
  </cellStyleXfs>
  <cellXfs count="286">
    <xf numFmtId="0" fontId="0" fillId="0" borderId="0" xfId="0"/>
    <xf numFmtId="0" fontId="4" fillId="0" borderId="0" xfId="0" applyFont="1" applyAlignment="1">
      <alignment wrapText="1"/>
    </xf>
    <xf numFmtId="0" fontId="4" fillId="0" borderId="0" xfId="0" applyFont="1"/>
    <xf numFmtId="0" fontId="4" fillId="0" borderId="0" xfId="0" applyFont="1" applyAlignment="1">
      <alignment horizontal="left" vertical="center"/>
    </xf>
    <xf numFmtId="0" fontId="5" fillId="0" borderId="0" xfId="0" applyFont="1" applyAlignment="1">
      <alignment horizontal="left"/>
    </xf>
    <xf numFmtId="0" fontId="5" fillId="0" borderId="0" xfId="0" applyFont="1"/>
    <xf numFmtId="0" fontId="5" fillId="0" borderId="0" xfId="0" applyFont="1" applyAlignment="1">
      <alignment horizontal="left" vertical="center"/>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Alignment="1" applyProtection="1">
      <alignment wrapText="1"/>
      <protection locked="0"/>
    </xf>
    <xf numFmtId="0" fontId="4" fillId="0" borderId="0" xfId="0" applyFont="1" applyProtection="1">
      <protection locked="0"/>
    </xf>
    <xf numFmtId="0" fontId="4" fillId="0" borderId="0" xfId="0" applyFont="1" applyBorder="1" applyAlignment="1">
      <alignment horizontal="left" wrapText="1"/>
    </xf>
    <xf numFmtId="0" fontId="3" fillId="0" borderId="0" xfId="0" applyFont="1" applyAlignment="1">
      <alignment horizontal="left" vertical="center"/>
    </xf>
    <xf numFmtId="10" fontId="14" fillId="0" borderId="0" xfId="1" applyNumberFormat="1" applyFont="1" applyBorder="1" applyAlignment="1" applyProtection="1">
      <alignment horizontal="left" vertical="center"/>
      <protection hidden="1"/>
    </xf>
    <xf numFmtId="0" fontId="4" fillId="0" borderId="0" xfId="0" applyFont="1" applyBorder="1" applyAlignment="1">
      <alignment horizontal="center" vertical="center"/>
    </xf>
    <xf numFmtId="4" fontId="22" fillId="2" borderId="10" xfId="0" applyNumberFormat="1" applyFont="1" applyFill="1" applyBorder="1" applyAlignment="1" applyProtection="1">
      <alignment horizontal="right" vertical="center"/>
      <protection hidden="1"/>
    </xf>
    <xf numFmtId="4" fontId="22" fillId="2" borderId="10" xfId="0" applyNumberFormat="1" applyFont="1" applyFill="1" applyBorder="1" applyAlignment="1">
      <alignment horizontal="right"/>
    </xf>
    <xf numFmtId="4" fontId="23" fillId="2" borderId="10" xfId="0" applyNumberFormat="1" applyFont="1" applyFill="1" applyBorder="1" applyAlignment="1" applyProtection="1">
      <alignment horizontal="right" vertical="center"/>
      <protection locked="0"/>
    </xf>
    <xf numFmtId="4" fontId="23" fillId="2" borderId="11" xfId="0" applyNumberFormat="1" applyFont="1" applyFill="1" applyBorder="1" applyAlignment="1" applyProtection="1">
      <alignment horizontal="right" vertical="center"/>
      <protection locked="0"/>
    </xf>
    <xf numFmtId="10" fontId="25" fillId="0" borderId="0" xfId="1" applyNumberFormat="1" applyFont="1" applyBorder="1" applyAlignment="1" applyProtection="1">
      <alignment horizontal="left" vertical="center"/>
      <protection hidden="1"/>
    </xf>
    <xf numFmtId="4" fontId="22" fillId="2" borderId="27" xfId="0" applyNumberFormat="1" applyFont="1" applyFill="1" applyBorder="1" applyAlignment="1" applyProtection="1">
      <alignment horizontal="right" vertical="center"/>
      <protection hidden="1"/>
    </xf>
    <xf numFmtId="4" fontId="22" fillId="2" borderId="27" xfId="0" applyNumberFormat="1" applyFont="1" applyFill="1" applyBorder="1" applyAlignment="1">
      <alignment horizontal="right"/>
    </xf>
    <xf numFmtId="4" fontId="23" fillId="2" borderId="27" xfId="0" applyNumberFormat="1" applyFont="1" applyFill="1" applyBorder="1" applyAlignment="1" applyProtection="1">
      <alignment horizontal="right" vertical="center"/>
      <protection locked="0"/>
    </xf>
    <xf numFmtId="4" fontId="23" fillId="2" borderId="28" xfId="0" applyNumberFormat="1" applyFont="1" applyFill="1" applyBorder="1" applyAlignment="1" applyProtection="1">
      <alignment horizontal="right" vertical="center"/>
      <protection locked="0"/>
    </xf>
    <xf numFmtId="4" fontId="4" fillId="2" borderId="29" xfId="0" applyNumberFormat="1" applyFont="1" applyFill="1" applyBorder="1" applyAlignment="1" applyProtection="1">
      <alignment horizontal="right" vertical="center"/>
      <protection locked="0" hidden="1"/>
    </xf>
    <xf numFmtId="4" fontId="4" fillId="2" borderId="30" xfId="0" applyNumberFormat="1" applyFont="1" applyFill="1" applyBorder="1" applyAlignment="1" applyProtection="1">
      <alignment horizontal="right" vertical="center"/>
      <protection locked="0" hidden="1"/>
    </xf>
    <xf numFmtId="4" fontId="5" fillId="2" borderId="30" xfId="0" applyNumberFormat="1" applyFont="1" applyFill="1" applyBorder="1" applyAlignment="1" applyProtection="1">
      <alignment horizontal="right"/>
      <protection locked="0"/>
    </xf>
    <xf numFmtId="4" fontId="22" fillId="2" borderId="32" xfId="0" applyNumberFormat="1" applyFont="1" applyFill="1" applyBorder="1" applyAlignment="1" applyProtection="1">
      <alignment horizontal="right" vertical="center"/>
      <protection hidden="1"/>
    </xf>
    <xf numFmtId="4" fontId="22" fillId="2" borderId="32" xfId="0" applyNumberFormat="1" applyFont="1" applyFill="1" applyBorder="1" applyAlignment="1">
      <alignment horizontal="right"/>
    </xf>
    <xf numFmtId="4" fontId="23" fillId="2" borderId="32" xfId="0" applyNumberFormat="1" applyFont="1" applyFill="1" applyBorder="1" applyAlignment="1" applyProtection="1">
      <alignment horizontal="right" vertical="center"/>
      <protection locked="0"/>
    </xf>
    <xf numFmtId="4" fontId="23" fillId="2" borderId="33" xfId="0" applyNumberFormat="1" applyFont="1" applyFill="1" applyBorder="1" applyAlignment="1" applyProtection="1">
      <alignment horizontal="right" vertical="center"/>
      <protection locked="0"/>
    </xf>
    <xf numFmtId="4" fontId="24" fillId="2" borderId="34" xfId="0" applyNumberFormat="1" applyFont="1" applyFill="1" applyBorder="1" applyAlignment="1" applyProtection="1">
      <alignment horizontal="right" vertical="center"/>
      <protection hidden="1"/>
    </xf>
    <xf numFmtId="4" fontId="22" fillId="2" borderId="34" xfId="0" applyNumberFormat="1" applyFont="1" applyFill="1" applyBorder="1" applyAlignment="1">
      <alignment horizontal="right"/>
    </xf>
    <xf numFmtId="4" fontId="23" fillId="2" borderId="34" xfId="0" applyNumberFormat="1" applyFont="1" applyFill="1" applyBorder="1" applyAlignment="1" applyProtection="1">
      <alignment horizontal="right" vertical="center"/>
      <protection locked="0"/>
    </xf>
    <xf numFmtId="4" fontId="23" fillId="2" borderId="35" xfId="0" applyNumberFormat="1" applyFont="1" applyFill="1" applyBorder="1" applyAlignment="1" applyProtection="1">
      <alignment horizontal="right" vertical="center"/>
      <protection locked="0"/>
    </xf>
    <xf numFmtId="0" fontId="4" fillId="0" borderId="36" xfId="0" applyFont="1" applyBorder="1"/>
    <xf numFmtId="0" fontId="4" fillId="0" borderId="37" xfId="0" applyFont="1" applyBorder="1" applyAlignment="1">
      <alignment wrapText="1"/>
    </xf>
    <xf numFmtId="0" fontId="4" fillId="0" borderId="37" xfId="0" applyFont="1" applyBorder="1"/>
    <xf numFmtId="0" fontId="4" fillId="0" borderId="38" xfId="0" applyFont="1" applyBorder="1"/>
    <xf numFmtId="0" fontId="6" fillId="0" borderId="39" xfId="0" applyFont="1" applyBorder="1"/>
    <xf numFmtId="0" fontId="4" fillId="0" borderId="39" xfId="0" applyFont="1" applyBorder="1"/>
    <xf numFmtId="0" fontId="5" fillId="0" borderId="39" xfId="0" applyFont="1" applyBorder="1" applyAlignment="1">
      <alignment horizontal="left"/>
    </xf>
    <xf numFmtId="0" fontId="3" fillId="0" borderId="0" xfId="0" applyFont="1" applyBorder="1" applyAlignment="1">
      <alignment horizontal="left" vertical="center" wrapText="1"/>
    </xf>
    <xf numFmtId="10" fontId="26" fillId="0" borderId="0" xfId="1" applyNumberFormat="1" applyFont="1" applyBorder="1" applyAlignment="1" applyProtection="1">
      <alignment horizontal="left" vertical="center"/>
      <protection hidden="1"/>
    </xf>
    <xf numFmtId="0" fontId="3" fillId="0" borderId="45" xfId="0" applyFont="1" applyBorder="1" applyAlignment="1">
      <alignment vertical="center" wrapText="1"/>
    </xf>
    <xf numFmtId="0" fontId="6" fillId="0" borderId="9" xfId="0" applyFont="1" applyBorder="1" applyAlignment="1">
      <alignment horizontal="right"/>
    </xf>
    <xf numFmtId="14" fontId="27" fillId="0" borderId="40" xfId="0" applyNumberFormat="1" applyFont="1" applyBorder="1" applyAlignment="1" applyProtection="1">
      <alignment vertical="center"/>
      <protection locked="0" hidden="1"/>
    </xf>
    <xf numFmtId="4" fontId="24" fillId="2" borderId="52" xfId="0" applyNumberFormat="1" applyFont="1" applyFill="1" applyBorder="1" applyAlignment="1" applyProtection="1">
      <alignment horizontal="right" vertical="center"/>
      <protection hidden="1"/>
    </xf>
    <xf numFmtId="4" fontId="22" fillId="2" borderId="52" xfId="0" applyNumberFormat="1" applyFont="1" applyFill="1" applyBorder="1" applyAlignment="1">
      <alignment horizontal="right"/>
    </xf>
    <xf numFmtId="4" fontId="23" fillId="2" borderId="52" xfId="0" applyNumberFormat="1" applyFont="1" applyFill="1" applyBorder="1" applyAlignment="1" applyProtection="1">
      <alignment horizontal="right" vertical="center"/>
      <protection locked="0"/>
    </xf>
    <xf numFmtId="4" fontId="23" fillId="2" borderId="53" xfId="0" applyNumberFormat="1" applyFont="1" applyFill="1" applyBorder="1" applyAlignment="1" applyProtection="1">
      <alignment horizontal="right" vertical="center"/>
      <protection locked="0"/>
    </xf>
    <xf numFmtId="4" fontId="24" fillId="2" borderId="54" xfId="0" applyNumberFormat="1" applyFont="1" applyFill="1" applyBorder="1" applyAlignment="1" applyProtection="1">
      <alignment horizontal="right" vertical="center"/>
      <protection hidden="1"/>
    </xf>
    <xf numFmtId="4" fontId="22" fillId="2" borderId="54" xfId="0" applyNumberFormat="1" applyFont="1" applyFill="1" applyBorder="1" applyAlignment="1">
      <alignment horizontal="right"/>
    </xf>
    <xf numFmtId="4" fontId="23" fillId="2" borderId="54" xfId="0" applyNumberFormat="1" applyFont="1" applyFill="1" applyBorder="1" applyAlignment="1" applyProtection="1">
      <alignment horizontal="right" vertical="center"/>
      <protection locked="0"/>
    </xf>
    <xf numFmtId="4" fontId="23" fillId="2" borderId="55" xfId="0" applyNumberFormat="1" applyFont="1" applyFill="1" applyBorder="1" applyAlignment="1" applyProtection="1">
      <alignment horizontal="right" vertical="center"/>
      <protection locked="0"/>
    </xf>
    <xf numFmtId="4" fontId="7" fillId="0" borderId="31" xfId="0" applyNumberFormat="1" applyFont="1" applyBorder="1" applyAlignment="1">
      <alignment horizontal="right" vertical="center"/>
    </xf>
    <xf numFmtId="4" fontId="5" fillId="0" borderId="3" xfId="1" applyNumberFormat="1" applyFont="1" applyBorder="1" applyAlignment="1">
      <alignment vertical="center"/>
    </xf>
    <xf numFmtId="4" fontId="18" fillId="0" borderId="5" xfId="1" applyNumberFormat="1" applyFont="1" applyBorder="1" applyAlignment="1">
      <alignment vertical="center"/>
    </xf>
    <xf numFmtId="4" fontId="16" fillId="0" borderId="5" xfId="1" applyNumberFormat="1" applyFont="1" applyBorder="1" applyAlignment="1">
      <alignment vertical="center"/>
    </xf>
    <xf numFmtId="4" fontId="20" fillId="0" borderId="7" xfId="1" applyNumberFormat="1" applyFont="1" applyBorder="1" applyAlignment="1">
      <alignment vertical="center"/>
    </xf>
    <xf numFmtId="4" fontId="21" fillId="0" borderId="7" xfId="1" applyNumberFormat="1" applyFont="1" applyBorder="1" applyAlignment="1">
      <alignment vertical="center"/>
    </xf>
    <xf numFmtId="4" fontId="21" fillId="0" borderId="8" xfId="1" applyNumberFormat="1" applyFont="1" applyBorder="1" applyAlignment="1">
      <alignment vertical="center"/>
    </xf>
    <xf numFmtId="4" fontId="7" fillId="0" borderId="31" xfId="0" applyNumberFormat="1" applyFont="1" applyBorder="1" applyAlignment="1" applyProtection="1">
      <alignment horizontal="right" vertical="center"/>
    </xf>
    <xf numFmtId="0" fontId="6" fillId="0" borderId="60" xfId="0" applyFont="1" applyBorder="1" applyAlignment="1">
      <alignment horizontal="left" vertical="center" wrapText="1"/>
    </xf>
    <xf numFmtId="0" fontId="32" fillId="0" borderId="0" xfId="0" applyFont="1"/>
    <xf numFmtId="4" fontId="34" fillId="0" borderId="0" xfId="0" applyNumberFormat="1" applyFont="1" applyAlignment="1">
      <alignment horizontal="center" vertical="center"/>
    </xf>
    <xf numFmtId="0" fontId="34" fillId="0" borderId="0" xfId="0" applyFont="1" applyAlignment="1">
      <alignment horizontal="center" vertical="center"/>
    </xf>
    <xf numFmtId="3" fontId="34" fillId="0" borderId="0" xfId="0" applyNumberFormat="1" applyFont="1" applyAlignment="1">
      <alignment horizontal="center" vertical="center"/>
    </xf>
    <xf numFmtId="0" fontId="34" fillId="0" borderId="0" xfId="0" applyFont="1" applyAlignment="1">
      <alignment horizontal="left" indent="1"/>
    </xf>
    <xf numFmtId="10" fontId="32" fillId="0" borderId="0" xfId="0" applyNumberFormat="1" applyFont="1"/>
    <xf numFmtId="10" fontId="32" fillId="0" borderId="0" xfId="1" applyNumberFormat="1" applyFont="1"/>
    <xf numFmtId="0" fontId="33" fillId="0" borderId="64" xfId="0" applyFont="1" applyBorder="1" applyAlignment="1">
      <alignment horizontal="center" vertical="center"/>
    </xf>
    <xf numFmtId="0" fontId="36" fillId="6" borderId="68" xfId="0" applyFont="1" applyFill="1" applyBorder="1" applyAlignment="1">
      <alignment horizontal="left" vertical="center" wrapText="1" indent="1"/>
    </xf>
    <xf numFmtId="0" fontId="36" fillId="5" borderId="65" xfId="0" applyFont="1" applyFill="1" applyBorder="1" applyAlignment="1">
      <alignment horizontal="left" vertical="center" wrapText="1" indent="1"/>
    </xf>
    <xf numFmtId="0" fontId="36" fillId="5" borderId="68" xfId="0" applyFont="1" applyFill="1" applyBorder="1" applyAlignment="1">
      <alignment horizontal="left" vertical="center" wrapText="1" indent="1"/>
    </xf>
    <xf numFmtId="0" fontId="36" fillId="5" borderId="68" xfId="0" applyFont="1" applyFill="1" applyBorder="1" applyAlignment="1">
      <alignment vertical="center" wrapText="1"/>
    </xf>
    <xf numFmtId="10" fontId="34" fillId="7" borderId="66" xfId="0" applyNumberFormat="1" applyFont="1" applyFill="1" applyBorder="1" applyAlignment="1">
      <alignment horizontal="center" vertical="center"/>
    </xf>
    <xf numFmtId="0" fontId="34" fillId="8" borderId="66" xfId="0" quotePrefix="1" applyNumberFormat="1" applyFont="1" applyFill="1" applyBorder="1" applyAlignment="1">
      <alignment horizontal="center" vertical="center"/>
    </xf>
    <xf numFmtId="0" fontId="34" fillId="8" borderId="69" xfId="0" applyFont="1" applyFill="1" applyBorder="1" applyAlignment="1">
      <alignment horizontal="center" vertical="center"/>
    </xf>
    <xf numFmtId="0" fontId="34" fillId="8" borderId="69" xfId="0" quotePrefix="1" applyNumberFormat="1" applyFont="1" applyFill="1" applyBorder="1" applyAlignment="1">
      <alignment horizontal="center" vertical="center"/>
    </xf>
    <xf numFmtId="0" fontId="35" fillId="6" borderId="70" xfId="0" applyFont="1" applyFill="1" applyBorder="1" applyAlignment="1">
      <alignment horizontal="center" vertical="center"/>
    </xf>
    <xf numFmtId="0" fontId="35" fillId="0" borderId="0" xfId="0" applyFont="1" applyAlignment="1">
      <alignment horizontal="center" vertical="center"/>
    </xf>
    <xf numFmtId="10" fontId="34" fillId="9" borderId="69" xfId="1" applyNumberFormat="1" applyFont="1" applyFill="1" applyBorder="1" applyAlignment="1">
      <alignment horizontal="center" vertical="center"/>
    </xf>
    <xf numFmtId="10" fontId="34" fillId="10" borderId="66" xfId="1" applyNumberFormat="1" applyFont="1" applyFill="1" applyBorder="1" applyAlignment="1">
      <alignment horizontal="center" vertical="center"/>
    </xf>
    <xf numFmtId="10" fontId="34" fillId="11" borderId="69" xfId="0" applyNumberFormat="1" applyFont="1" applyFill="1" applyBorder="1" applyAlignment="1">
      <alignment horizontal="center" vertical="center"/>
    </xf>
    <xf numFmtId="4" fontId="24" fillId="2" borderId="75" xfId="0" applyNumberFormat="1" applyFont="1" applyFill="1" applyBorder="1" applyAlignment="1" applyProtection="1">
      <alignment horizontal="right" vertical="center"/>
      <protection hidden="1"/>
    </xf>
    <xf numFmtId="4" fontId="22" fillId="2" borderId="75" xfId="0" applyNumberFormat="1" applyFont="1" applyFill="1" applyBorder="1" applyAlignment="1">
      <alignment horizontal="right"/>
    </xf>
    <xf numFmtId="4" fontId="23" fillId="2" borderId="75" xfId="0" applyNumberFormat="1" applyFont="1" applyFill="1" applyBorder="1" applyAlignment="1" applyProtection="1">
      <alignment horizontal="right" vertical="center"/>
      <protection locked="0"/>
    </xf>
    <xf numFmtId="4" fontId="23" fillId="2" borderId="76" xfId="0" applyNumberFormat="1" applyFont="1" applyFill="1" applyBorder="1" applyAlignment="1" applyProtection="1">
      <alignment horizontal="right" vertical="center"/>
      <protection locked="0"/>
    </xf>
    <xf numFmtId="0" fontId="40" fillId="0" borderId="0" xfId="0" applyFont="1" applyAlignment="1">
      <alignment horizontal="center" vertical="center"/>
    </xf>
    <xf numFmtId="0" fontId="33" fillId="0" borderId="78" xfId="0" applyFont="1" applyBorder="1" applyAlignment="1">
      <alignment horizontal="center" vertical="center"/>
    </xf>
    <xf numFmtId="0" fontId="33" fillId="0" borderId="65" xfId="0" applyFont="1" applyBorder="1" applyAlignment="1">
      <alignment horizontal="center" vertical="center"/>
    </xf>
    <xf numFmtId="0" fontId="35" fillId="12" borderId="67" xfId="0" applyFont="1" applyFill="1" applyBorder="1" applyAlignment="1">
      <alignment horizontal="center" vertical="center"/>
    </xf>
    <xf numFmtId="165" fontId="4" fillId="0" borderId="37" xfId="1" applyNumberFormat="1" applyFont="1" applyBorder="1"/>
    <xf numFmtId="165" fontId="4" fillId="0" borderId="0" xfId="1" applyNumberFormat="1" applyFont="1" applyBorder="1" applyAlignment="1">
      <alignment horizontal="left" wrapText="1"/>
    </xf>
    <xf numFmtId="165" fontId="4" fillId="0" borderId="0" xfId="1" applyNumberFormat="1" applyFont="1" applyAlignment="1">
      <alignment horizontal="left" vertical="center"/>
    </xf>
    <xf numFmtId="165" fontId="3" fillId="0" borderId="0" xfId="1" applyNumberFormat="1" applyFont="1" applyBorder="1" applyAlignment="1">
      <alignment horizontal="left" vertical="center" wrapText="1"/>
    </xf>
    <xf numFmtId="165" fontId="3" fillId="0" borderId="45" xfId="1" applyNumberFormat="1" applyFont="1" applyBorder="1" applyAlignment="1">
      <alignment vertical="center" wrapText="1"/>
    </xf>
    <xf numFmtId="165" fontId="4" fillId="0" borderId="0" xfId="1" applyNumberFormat="1" applyFont="1"/>
    <xf numFmtId="165" fontId="4" fillId="0" borderId="0" xfId="1" applyNumberFormat="1" applyFont="1" applyProtection="1">
      <protection locked="0"/>
    </xf>
    <xf numFmtId="0" fontId="35" fillId="5" borderId="67" xfId="0" applyFont="1" applyFill="1" applyBorder="1" applyAlignment="1">
      <alignment horizontal="center" vertical="center"/>
    </xf>
    <xf numFmtId="0" fontId="35" fillId="5" borderId="70" xfId="0" applyFont="1" applyFill="1" applyBorder="1" applyAlignment="1">
      <alignment horizontal="center" vertical="center"/>
    </xf>
    <xf numFmtId="0" fontId="34" fillId="12" borderId="0" xfId="0" applyFont="1" applyFill="1" applyAlignment="1">
      <alignment horizontal="left" vertical="center" indent="1"/>
    </xf>
    <xf numFmtId="4" fontId="34" fillId="12" borderId="0" xfId="0" applyNumberFormat="1" applyFont="1" applyFill="1" applyAlignment="1">
      <alignment horizontal="center" vertical="center"/>
    </xf>
    <xf numFmtId="0" fontId="34" fillId="12" borderId="0" xfId="0" applyFont="1" applyFill="1" applyAlignment="1">
      <alignment horizontal="center" vertical="center"/>
    </xf>
    <xf numFmtId="3" fontId="34" fillId="12" borderId="0" xfId="0" applyNumberFormat="1" applyFont="1" applyFill="1" applyAlignment="1">
      <alignment horizontal="center" vertical="center"/>
    </xf>
    <xf numFmtId="0" fontId="35" fillId="12" borderId="0" xfId="0" applyFont="1" applyFill="1" applyAlignment="1">
      <alignment horizontal="center" vertical="center"/>
    </xf>
    <xf numFmtId="4" fontId="34" fillId="0" borderId="77" xfId="0" applyNumberFormat="1" applyFont="1" applyBorder="1" applyAlignment="1">
      <alignment horizontal="center" vertical="center" wrapText="1"/>
    </xf>
    <xf numFmtId="10" fontId="34" fillId="12" borderId="69" xfId="0" applyNumberFormat="1" applyFont="1" applyFill="1" applyBorder="1" applyAlignment="1">
      <alignment horizontal="center" vertical="center"/>
    </xf>
    <xf numFmtId="0" fontId="33" fillId="0" borderId="82" xfId="0" applyFont="1" applyBorder="1" applyAlignment="1">
      <alignment horizontal="center" vertical="center"/>
    </xf>
    <xf numFmtId="0" fontId="33" fillId="0" borderId="88" xfId="0" applyFont="1" applyBorder="1" applyAlignment="1">
      <alignment horizontal="center" vertical="center"/>
    </xf>
    <xf numFmtId="0" fontId="44" fillId="0" borderId="82" xfId="0" applyFont="1" applyBorder="1" applyAlignment="1">
      <alignment horizontal="center" vertical="center"/>
    </xf>
    <xf numFmtId="4" fontId="32" fillId="0" borderId="83" xfId="0" applyNumberFormat="1" applyFont="1" applyBorder="1" applyAlignment="1">
      <alignment horizontal="center" vertical="center"/>
    </xf>
    <xf numFmtId="4" fontId="32" fillId="0" borderId="84" xfId="0" applyNumberFormat="1" applyFont="1" applyBorder="1" applyAlignment="1">
      <alignment horizontal="center" vertical="center"/>
    </xf>
    <xf numFmtId="4" fontId="32" fillId="0" borderId="85" xfId="0" applyNumberFormat="1" applyFont="1" applyBorder="1" applyAlignment="1">
      <alignment horizontal="center" vertical="center"/>
    </xf>
    <xf numFmtId="0" fontId="32" fillId="12" borderId="86" xfId="0" applyFont="1" applyFill="1" applyBorder="1" applyAlignment="1">
      <alignment horizontal="center" vertical="center"/>
    </xf>
    <xf numFmtId="0" fontId="46" fillId="0" borderId="0" xfId="0" applyFont="1"/>
    <xf numFmtId="0" fontId="46" fillId="0" borderId="0" xfId="0" applyFont="1" applyAlignment="1">
      <alignment horizontal="center" vertical="center"/>
    </xf>
    <xf numFmtId="0" fontId="47" fillId="0" borderId="0" xfId="0" applyFont="1" applyAlignment="1">
      <alignment horizontal="center" vertical="center"/>
    </xf>
    <xf numFmtId="3" fontId="34" fillId="13" borderId="66" xfId="0" applyNumberFormat="1" applyFont="1" applyFill="1" applyBorder="1" applyAlignment="1" applyProtection="1">
      <alignment horizontal="center" vertical="center"/>
      <protection locked="0"/>
    </xf>
    <xf numFmtId="3" fontId="34" fillId="13" borderId="69" xfId="0" applyNumberFormat="1" applyFont="1" applyFill="1" applyBorder="1" applyAlignment="1" applyProtection="1">
      <alignment horizontal="center" vertical="center"/>
      <protection locked="0"/>
    </xf>
    <xf numFmtId="10" fontId="34" fillId="13" borderId="69" xfId="0" applyNumberFormat="1" applyFont="1" applyFill="1" applyBorder="1" applyAlignment="1" applyProtection="1">
      <alignment horizontal="center" vertical="center"/>
      <protection locked="0"/>
    </xf>
    <xf numFmtId="0" fontId="34" fillId="0" borderId="0" xfId="0" applyFont="1" applyBorder="1" applyAlignment="1">
      <alignment horizontal="center"/>
    </xf>
    <xf numFmtId="4" fontId="45" fillId="0" borderId="0" xfId="0" applyNumberFormat="1" applyFont="1" applyBorder="1" applyAlignment="1">
      <alignment horizontal="left" vertical="center" wrapText="1" indent="1"/>
    </xf>
    <xf numFmtId="0" fontId="50" fillId="13" borderId="90" xfId="0" applyNumberFormat="1" applyFont="1" applyFill="1" applyBorder="1" applyAlignment="1" applyProtection="1">
      <alignment horizontal="center" vertical="center" wrapText="1"/>
      <protection locked="0"/>
    </xf>
    <xf numFmtId="0" fontId="11" fillId="0" borderId="56" xfId="0" applyFont="1" applyFill="1" applyBorder="1" applyAlignment="1">
      <alignment horizontal="left" vertical="center" wrapText="1" indent="1"/>
    </xf>
    <xf numFmtId="0" fontId="11" fillId="0" borderId="57" xfId="0" applyFont="1" applyFill="1" applyBorder="1" applyAlignment="1">
      <alignment horizontal="left" vertical="center" wrapText="1" indent="1"/>
    </xf>
    <xf numFmtId="0" fontId="11" fillId="0" borderId="58" xfId="0"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0" fontId="6" fillId="0" borderId="91" xfId="0" applyFont="1" applyBorder="1" applyAlignment="1">
      <alignment horizontal="center" vertical="center"/>
    </xf>
    <xf numFmtId="0" fontId="6" fillId="0" borderId="91" xfId="0" applyFont="1" applyBorder="1" applyAlignment="1">
      <alignment horizontal="center" vertical="center" wrapText="1"/>
    </xf>
    <xf numFmtId="4" fontId="34" fillId="0" borderId="66" xfId="0" applyNumberFormat="1" applyFont="1" applyBorder="1" applyAlignment="1">
      <alignment horizontal="center" vertical="center"/>
    </xf>
    <xf numFmtId="3" fontId="34" fillId="0" borderId="66" xfId="0" applyNumberFormat="1" applyFont="1" applyBorder="1" applyAlignment="1">
      <alignment horizontal="center" vertical="center"/>
    </xf>
    <xf numFmtId="0" fontId="34" fillId="0" borderId="68" xfId="0" applyFont="1" applyBorder="1" applyAlignment="1">
      <alignment horizontal="right" vertical="center" wrapText="1" indent="1"/>
    </xf>
    <xf numFmtId="4" fontId="34" fillId="0" borderId="69" xfId="0" applyNumberFormat="1" applyFont="1" applyBorder="1" applyAlignment="1">
      <alignment horizontal="center" vertical="center"/>
    </xf>
    <xf numFmtId="0" fontId="6" fillId="0" borderId="92" xfId="0" applyFont="1" applyBorder="1" applyAlignment="1">
      <alignment horizontal="center" vertical="center" wrapText="1"/>
    </xf>
    <xf numFmtId="4" fontId="35" fillId="0" borderId="67" xfId="0" applyNumberFormat="1" applyFont="1" applyBorder="1" applyAlignment="1">
      <alignment horizontal="center" vertical="center"/>
    </xf>
    <xf numFmtId="0" fontId="35" fillId="0" borderId="61" xfId="0" applyFont="1" applyBorder="1" applyAlignment="1">
      <alignment horizontal="right"/>
    </xf>
    <xf numFmtId="166" fontId="34" fillId="13" borderId="97" xfId="0" applyNumberFormat="1" applyFont="1" applyFill="1" applyBorder="1" applyAlignment="1" applyProtection="1">
      <alignment horizontal="center" vertical="center"/>
      <protection locked="0"/>
    </xf>
    <xf numFmtId="166" fontId="34" fillId="13" borderId="98" xfId="0" applyNumberFormat="1" applyFont="1" applyFill="1" applyBorder="1" applyAlignment="1" applyProtection="1">
      <alignment horizontal="center" vertical="center"/>
      <protection locked="0"/>
    </xf>
    <xf numFmtId="4" fontId="22" fillId="2" borderId="99" xfId="0" applyNumberFormat="1" applyFont="1" applyFill="1" applyBorder="1" applyAlignment="1" applyProtection="1">
      <alignment horizontal="right" vertical="center"/>
      <protection hidden="1"/>
    </xf>
    <xf numFmtId="4" fontId="22" fillId="2" borderId="100" xfId="0" applyNumberFormat="1" applyFont="1" applyFill="1" applyBorder="1" applyAlignment="1" applyProtection="1">
      <alignment horizontal="right" vertical="center"/>
      <protection hidden="1"/>
    </xf>
    <xf numFmtId="4" fontId="22" fillId="2" borderId="101" xfId="0" applyNumberFormat="1" applyFont="1" applyFill="1" applyBorder="1" applyAlignment="1" applyProtection="1">
      <alignment horizontal="right" vertical="center"/>
      <protection hidden="1"/>
    </xf>
    <xf numFmtId="4" fontId="24" fillId="2" borderId="102" xfId="0" applyNumberFormat="1" applyFont="1" applyFill="1" applyBorder="1" applyAlignment="1" applyProtection="1">
      <alignment horizontal="right" vertical="center"/>
      <protection hidden="1"/>
    </xf>
    <xf numFmtId="4" fontId="24" fillId="2" borderId="103" xfId="0" applyNumberFormat="1" applyFont="1" applyFill="1" applyBorder="1" applyAlignment="1" applyProtection="1">
      <alignment horizontal="right" vertical="center"/>
      <protection hidden="1"/>
    </xf>
    <xf numFmtId="4" fontId="24" fillId="2" borderId="104" xfId="0" applyNumberFormat="1" applyFont="1" applyFill="1" applyBorder="1" applyAlignment="1" applyProtection="1">
      <alignment horizontal="right" vertical="center"/>
      <protection hidden="1"/>
    </xf>
    <xf numFmtId="4" fontId="24" fillId="2" borderId="105" xfId="0" applyNumberFormat="1" applyFont="1" applyFill="1" applyBorder="1" applyAlignment="1" applyProtection="1">
      <alignment horizontal="right" vertical="center"/>
      <protection hidden="1"/>
    </xf>
    <xf numFmtId="0" fontId="6" fillId="0" borderId="106" xfId="0" applyFont="1" applyBorder="1" applyAlignment="1">
      <alignment horizontal="center" vertical="center"/>
    </xf>
    <xf numFmtId="4" fontId="20" fillId="0" borderId="109" xfId="1" applyNumberFormat="1" applyFont="1" applyBorder="1" applyAlignment="1">
      <alignment vertical="center"/>
    </xf>
    <xf numFmtId="4" fontId="7" fillId="0" borderId="110" xfId="0" applyNumberFormat="1" applyFont="1" applyBorder="1" applyAlignment="1" applyProtection="1">
      <alignment horizontal="right" vertical="center"/>
    </xf>
    <xf numFmtId="165" fontId="11" fillId="2" borderId="111" xfId="1" applyNumberFormat="1" applyFont="1" applyFill="1" applyBorder="1" applyAlignment="1">
      <alignment horizontal="left" wrapText="1"/>
    </xf>
    <xf numFmtId="165" fontId="5" fillId="2" borderId="112" xfId="1" applyNumberFormat="1" applyFont="1" applyFill="1" applyBorder="1" applyAlignment="1">
      <alignment horizontal="left" vertical="center"/>
    </xf>
    <xf numFmtId="165" fontId="5" fillId="2" borderId="113" xfId="1" applyNumberFormat="1" applyFont="1" applyFill="1" applyBorder="1" applyAlignment="1">
      <alignment horizontal="left" vertical="center"/>
    </xf>
    <xf numFmtId="165" fontId="5" fillId="2" borderId="114" xfId="1" applyNumberFormat="1" applyFont="1" applyFill="1" applyBorder="1" applyAlignment="1">
      <alignment vertical="center"/>
    </xf>
    <xf numFmtId="165" fontId="5" fillId="2" borderId="115" xfId="1" applyNumberFormat="1" applyFont="1" applyFill="1" applyBorder="1" applyAlignment="1">
      <alignment vertical="center"/>
    </xf>
    <xf numFmtId="165" fontId="31" fillId="4" borderId="116" xfId="1" applyNumberFormat="1" applyFont="1" applyFill="1" applyBorder="1" applyAlignment="1">
      <alignment horizontal="center" vertical="center"/>
    </xf>
    <xf numFmtId="165" fontId="29" fillId="0" borderId="117" xfId="1" applyNumberFormat="1" applyFont="1" applyBorder="1" applyAlignment="1">
      <alignment horizontal="center" vertical="center"/>
    </xf>
    <xf numFmtId="165" fontId="29" fillId="0" borderId="118" xfId="1" applyNumberFormat="1" applyFont="1" applyBorder="1" applyAlignment="1">
      <alignment horizontal="center" vertical="center"/>
    </xf>
    <xf numFmtId="165" fontId="29" fillId="0" borderId="119" xfId="1" applyNumberFormat="1" applyFont="1" applyBorder="1" applyAlignment="1">
      <alignment horizontal="center" vertical="center"/>
    </xf>
    <xf numFmtId="165" fontId="28" fillId="0" borderId="120" xfId="1" applyNumberFormat="1" applyFont="1" applyBorder="1" applyAlignment="1">
      <alignment horizontal="center" vertical="center"/>
    </xf>
    <xf numFmtId="165" fontId="28" fillId="0" borderId="121" xfId="1" applyNumberFormat="1" applyFont="1" applyBorder="1" applyAlignment="1">
      <alignment horizontal="center" vertical="center"/>
    </xf>
    <xf numFmtId="165" fontId="28" fillId="0" borderId="122" xfId="1" applyNumberFormat="1" applyFont="1" applyBorder="1" applyAlignment="1">
      <alignment horizontal="center" vertical="center"/>
    </xf>
    <xf numFmtId="165" fontId="15" fillId="0" borderId="129" xfId="1" applyNumberFormat="1" applyFont="1" applyBorder="1" applyAlignment="1">
      <alignment horizontal="center" vertical="center"/>
    </xf>
    <xf numFmtId="10" fontId="12" fillId="0" borderId="130" xfId="1" applyNumberFormat="1" applyFont="1" applyFill="1" applyBorder="1" applyAlignment="1">
      <alignment horizontal="left" vertical="center" wrapText="1" indent="1"/>
    </xf>
    <xf numFmtId="10" fontId="12" fillId="0" borderId="131" xfId="1" applyNumberFormat="1" applyFont="1" applyFill="1" applyBorder="1" applyAlignment="1">
      <alignment horizontal="left" vertical="center" wrapText="1" indent="1"/>
    </xf>
    <xf numFmtId="10" fontId="12" fillId="0" borderId="132" xfId="1" applyNumberFormat="1" applyFont="1" applyFill="1" applyBorder="1" applyAlignment="1">
      <alignment horizontal="left" vertical="center" wrapText="1" indent="1"/>
    </xf>
    <xf numFmtId="10" fontId="12" fillId="0" borderId="133" xfId="1" applyNumberFormat="1" applyFont="1" applyFill="1" applyBorder="1" applyAlignment="1">
      <alignment horizontal="left" vertical="center" wrapText="1" indent="1"/>
    </xf>
    <xf numFmtId="10" fontId="12" fillId="0" borderId="134" xfId="1" applyNumberFormat="1" applyFont="1" applyFill="1" applyBorder="1" applyAlignment="1">
      <alignment horizontal="left" vertical="center" wrapText="1" indent="1"/>
    </xf>
    <xf numFmtId="165" fontId="12" fillId="0" borderId="135" xfId="1" applyNumberFormat="1" applyFont="1" applyFill="1" applyBorder="1" applyAlignment="1">
      <alignment horizontal="left" vertical="center" wrapText="1" indent="1"/>
    </xf>
    <xf numFmtId="0" fontId="10" fillId="3" borderId="123" xfId="0" applyFont="1" applyFill="1" applyBorder="1" applyAlignment="1" applyProtection="1">
      <protection locked="0"/>
    </xf>
    <xf numFmtId="0" fontId="10" fillId="3" borderId="124" xfId="0" applyFont="1" applyFill="1" applyBorder="1" applyAlignment="1" applyProtection="1">
      <protection locked="0"/>
    </xf>
    <xf numFmtId="0" fontId="10" fillId="3" borderId="125" xfId="0" applyFont="1" applyFill="1" applyBorder="1" applyAlignment="1" applyProtection="1">
      <protection locked="0"/>
    </xf>
    <xf numFmtId="0" fontId="6" fillId="0" borderId="126" xfId="0" applyFont="1" applyBorder="1" applyAlignment="1">
      <alignment vertical="center" wrapText="1"/>
    </xf>
    <xf numFmtId="0" fontId="5" fillId="0" borderId="126" xfId="0" applyFont="1" applyBorder="1" applyAlignment="1">
      <alignment vertical="center" wrapText="1"/>
    </xf>
    <xf numFmtId="0" fontId="5" fillId="0" borderId="127" xfId="0" applyFont="1" applyBorder="1" applyAlignment="1">
      <alignment vertical="center" wrapText="1"/>
    </xf>
    <xf numFmtId="0" fontId="6" fillId="0" borderId="128" xfId="0" applyFont="1" applyBorder="1" applyAlignment="1">
      <alignment vertical="center" wrapText="1"/>
    </xf>
    <xf numFmtId="0" fontId="10" fillId="3" borderId="136" xfId="0" applyFont="1" applyFill="1" applyBorder="1" applyAlignment="1" applyProtection="1">
      <alignment horizontal="left" indent="1"/>
      <protection locked="0"/>
    </xf>
    <xf numFmtId="0" fontId="10" fillId="3" borderId="137" xfId="0" applyFont="1" applyFill="1" applyBorder="1" applyAlignment="1" applyProtection="1">
      <alignment horizontal="left" indent="1"/>
      <protection locked="0"/>
    </xf>
    <xf numFmtId="0" fontId="10" fillId="3" borderId="138" xfId="0" applyFont="1" applyFill="1" applyBorder="1" applyAlignment="1" applyProtection="1">
      <alignment horizontal="left" indent="1"/>
      <protection locked="0"/>
    </xf>
    <xf numFmtId="0" fontId="6" fillId="0" borderId="139" xfId="0" applyFont="1" applyBorder="1" applyAlignment="1">
      <alignment horizontal="left" vertical="center" wrapText="1" indent="1"/>
    </xf>
    <xf numFmtId="0" fontId="5" fillId="0" borderId="139" xfId="0" applyFont="1" applyBorder="1" applyAlignment="1">
      <alignment horizontal="left" vertical="center" wrapText="1" indent="1"/>
    </xf>
    <xf numFmtId="0" fontId="5" fillId="0" borderId="140" xfId="0" applyFont="1" applyBorder="1" applyAlignment="1">
      <alignment horizontal="left" vertical="center" wrapText="1" indent="1"/>
    </xf>
    <xf numFmtId="0" fontId="6" fillId="0" borderId="141" xfId="0" applyFont="1" applyBorder="1" applyAlignment="1">
      <alignment horizontal="left" vertical="center" wrapText="1" indent="1"/>
    </xf>
    <xf numFmtId="0" fontId="34" fillId="0" borderId="64" xfId="0" applyFont="1" applyBorder="1" applyAlignment="1" applyProtection="1">
      <alignment horizontal="left" vertical="center" wrapText="1" indent="1"/>
    </xf>
    <xf numFmtId="0" fontId="34" fillId="0" borderId="65" xfId="0" applyFont="1" applyBorder="1" applyAlignment="1">
      <alignment horizontal="left" vertical="center" wrapText="1" indent="1"/>
    </xf>
    <xf numFmtId="0" fontId="34" fillId="13" borderId="65" xfId="0" applyFont="1" applyFill="1" applyBorder="1" applyAlignment="1" applyProtection="1">
      <alignment horizontal="left" vertical="center" wrapText="1" indent="1"/>
    </xf>
    <xf numFmtId="4" fontId="18" fillId="13" borderId="108" xfId="1" applyNumberFormat="1" applyFont="1" applyFill="1" applyBorder="1" applyAlignment="1" applyProtection="1">
      <alignment vertical="center"/>
      <protection locked="0"/>
    </xf>
    <xf numFmtId="4" fontId="18" fillId="13" borderId="5" xfId="1" applyNumberFormat="1" applyFont="1" applyFill="1" applyBorder="1" applyAlignment="1" applyProtection="1">
      <alignment vertical="center"/>
      <protection locked="0"/>
    </xf>
    <xf numFmtId="4" fontId="16" fillId="13" borderId="108" xfId="1" applyNumberFormat="1" applyFont="1" applyFill="1" applyBorder="1" applyAlignment="1" applyProtection="1">
      <alignment vertical="center"/>
      <protection locked="0"/>
    </xf>
    <xf numFmtId="4" fontId="16" fillId="13" borderId="5" xfId="1" applyNumberFormat="1" applyFont="1" applyFill="1" applyBorder="1" applyAlignment="1" applyProtection="1">
      <alignment vertical="center"/>
      <protection locked="0"/>
    </xf>
    <xf numFmtId="4" fontId="19" fillId="13" borderId="5" xfId="1" applyNumberFormat="1" applyFont="1" applyFill="1" applyBorder="1" applyAlignment="1" applyProtection="1">
      <alignment vertical="center"/>
      <protection locked="0"/>
    </xf>
    <xf numFmtId="4" fontId="19" fillId="13" borderId="6" xfId="1" applyNumberFormat="1" applyFont="1" applyFill="1" applyBorder="1" applyAlignment="1" applyProtection="1">
      <alignment vertical="center"/>
      <protection locked="0"/>
    </xf>
    <xf numFmtId="4" fontId="17" fillId="13" borderId="5" xfId="1" applyNumberFormat="1" applyFont="1" applyFill="1" applyBorder="1" applyAlignment="1" applyProtection="1">
      <alignment vertical="center"/>
      <protection locked="0"/>
    </xf>
    <xf numFmtId="4" fontId="17" fillId="13" borderId="6" xfId="1" applyNumberFormat="1" applyFont="1" applyFill="1" applyBorder="1" applyAlignment="1" applyProtection="1">
      <alignment vertical="center"/>
      <protection locked="0"/>
    </xf>
    <xf numFmtId="4" fontId="7" fillId="13" borderId="107" xfId="1" applyNumberFormat="1" applyFont="1" applyFill="1" applyBorder="1" applyAlignment="1" applyProtection="1">
      <alignment vertical="center"/>
      <protection locked="0"/>
    </xf>
    <xf numFmtId="4" fontId="7" fillId="13" borderId="3" xfId="1" applyNumberFormat="1" applyFont="1" applyFill="1" applyBorder="1" applyAlignment="1" applyProtection="1">
      <alignment vertical="center"/>
      <protection locked="0"/>
    </xf>
    <xf numFmtId="4" fontId="15" fillId="13" borderId="3" xfId="1" applyNumberFormat="1" applyFont="1" applyFill="1" applyBorder="1" applyAlignment="1" applyProtection="1">
      <alignment vertical="center"/>
      <protection locked="0"/>
    </xf>
    <xf numFmtId="4" fontId="15" fillId="13" borderId="4" xfId="1" applyNumberFormat="1" applyFont="1" applyFill="1" applyBorder="1" applyAlignment="1" applyProtection="1">
      <alignment vertical="center"/>
      <protection locked="0"/>
    </xf>
    <xf numFmtId="4" fontId="51" fillId="12" borderId="96" xfId="0" applyNumberFormat="1" applyFont="1" applyFill="1" applyBorder="1" applyAlignment="1" applyProtection="1">
      <alignment horizontal="center" vertical="center"/>
      <protection locked="0"/>
    </xf>
    <xf numFmtId="4" fontId="34" fillId="0" borderId="63" xfId="0" applyNumberFormat="1" applyFont="1" applyBorder="1" applyAlignment="1">
      <alignment horizontal="center" vertical="center"/>
    </xf>
    <xf numFmtId="4" fontId="35" fillId="14" borderId="70" xfId="0" applyNumberFormat="1" applyFont="1" applyFill="1" applyBorder="1" applyAlignment="1">
      <alignment horizontal="center" vertical="center"/>
    </xf>
    <xf numFmtId="0" fontId="6" fillId="0" borderId="9" xfId="0" applyFont="1" applyBorder="1" applyAlignment="1">
      <alignment horizontal="center"/>
    </xf>
    <xf numFmtId="0" fontId="13" fillId="2" borderId="42" xfId="0" applyFont="1" applyFill="1" applyBorder="1" applyAlignment="1">
      <alignment horizontal="center" vertical="center" textRotation="90" wrapText="1"/>
    </xf>
    <xf numFmtId="0" fontId="13" fillId="2" borderId="44" xfId="0" applyFont="1" applyFill="1" applyBorder="1" applyAlignment="1">
      <alignment horizontal="center" vertical="center" textRotation="90" wrapText="1"/>
    </xf>
    <xf numFmtId="0" fontId="7" fillId="2" borderId="41" xfId="0" applyFont="1" applyFill="1" applyBorder="1" applyAlignment="1">
      <alignment horizontal="center" vertical="center" textRotation="90" wrapText="1"/>
    </xf>
    <xf numFmtId="0" fontId="7" fillId="2" borderId="42" xfId="0" applyFont="1" applyFill="1" applyBorder="1" applyAlignment="1">
      <alignment horizontal="center" vertical="center" textRotation="90" wrapText="1"/>
    </xf>
    <xf numFmtId="0" fontId="7" fillId="2" borderId="43" xfId="0" applyFont="1" applyFill="1" applyBorder="1" applyAlignment="1">
      <alignment horizontal="center" vertical="center" textRotation="90" wrapText="1"/>
    </xf>
    <xf numFmtId="164" fontId="10" fillId="3" borderId="26" xfId="0" quotePrefix="1" applyNumberFormat="1" applyFont="1" applyFill="1" applyBorder="1" applyAlignment="1" applyProtection="1">
      <alignment horizontal="left" vertical="center" indent="2"/>
      <protection locked="0"/>
    </xf>
    <xf numFmtId="164" fontId="10" fillId="3" borderId="51" xfId="0" quotePrefix="1" applyNumberFormat="1" applyFont="1" applyFill="1" applyBorder="1" applyAlignment="1" applyProtection="1">
      <alignment horizontal="left" vertical="center" indent="2"/>
      <protection locked="0"/>
    </xf>
    <xf numFmtId="0" fontId="30" fillId="0" borderId="0" xfId="0" applyFont="1" applyBorder="1" applyAlignment="1">
      <alignment horizontal="left" wrapText="1"/>
    </xf>
    <xf numFmtId="0" fontId="9" fillId="0" borderId="36" xfId="0" applyFont="1" applyBorder="1" applyAlignment="1" applyProtection="1">
      <alignment horizontal="center" wrapText="1"/>
    </xf>
    <xf numFmtId="0" fontId="9" fillId="0" borderId="37" xfId="0" applyFont="1" applyBorder="1" applyAlignment="1" applyProtection="1">
      <alignment horizontal="center" wrapText="1"/>
    </xf>
    <xf numFmtId="0" fontId="9" fillId="0" borderId="38" xfId="0" applyFont="1" applyBorder="1" applyAlignment="1" applyProtection="1">
      <alignment horizont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7" fillId="0" borderId="142" xfId="0" applyFont="1" applyBorder="1" applyAlignment="1" applyProtection="1">
      <alignment horizontal="center" vertical="center" wrapText="1"/>
    </xf>
    <xf numFmtId="0" fontId="7" fillId="0" borderId="143" xfId="0" applyFont="1" applyBorder="1" applyAlignment="1" applyProtection="1">
      <alignment horizontal="center" vertical="center" wrapText="1"/>
    </xf>
    <xf numFmtId="0" fontId="7" fillId="0" borderId="144" xfId="0" applyFont="1" applyBorder="1" applyAlignment="1" applyProtection="1">
      <alignment horizontal="center" vertical="center" wrapText="1"/>
    </xf>
    <xf numFmtId="0" fontId="9" fillId="3" borderId="49" xfId="0" applyFont="1" applyFill="1" applyBorder="1" applyAlignment="1" applyProtection="1">
      <alignment horizontal="left" vertical="center" indent="2"/>
      <protection locked="0"/>
    </xf>
    <xf numFmtId="0" fontId="9" fillId="3" borderId="50" xfId="0" applyFont="1" applyFill="1" applyBorder="1" applyAlignment="1" applyProtection="1">
      <alignment horizontal="left" vertical="center" indent="2"/>
      <protection locked="0"/>
    </xf>
    <xf numFmtId="165" fontId="29" fillId="0" borderId="118" xfId="1" applyNumberFormat="1" applyFont="1" applyBorder="1" applyAlignment="1">
      <alignment horizontal="center" vertical="center"/>
    </xf>
    <xf numFmtId="0" fontId="8" fillId="0" borderId="12" xfId="0" applyFont="1" applyBorder="1" applyAlignment="1">
      <alignment horizontal="center" wrapTex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38" fillId="0" borderId="93" xfId="0" applyFont="1" applyBorder="1" applyAlignment="1">
      <alignment horizontal="left" wrapText="1" indent="1"/>
    </xf>
    <xf numFmtId="0" fontId="38" fillId="0" borderId="94" xfId="0" applyFont="1" applyBorder="1" applyAlignment="1">
      <alignment horizontal="left" wrapText="1" indent="1"/>
    </xf>
    <xf numFmtId="0" fontId="38" fillId="0" borderId="95" xfId="0" applyFont="1" applyBorder="1" applyAlignment="1">
      <alignment horizontal="left" wrapText="1" indent="1"/>
    </xf>
    <xf numFmtId="4" fontId="41" fillId="0" borderId="61" xfId="0" applyNumberFormat="1" applyFont="1" applyBorder="1" applyAlignment="1">
      <alignment horizontal="left" vertical="center" wrapText="1"/>
    </xf>
    <xf numFmtId="4" fontId="41" fillId="0" borderId="63" xfId="0" applyNumberFormat="1" applyFont="1" applyBorder="1" applyAlignment="1">
      <alignment horizontal="left" vertical="center" wrapText="1"/>
    </xf>
    <xf numFmtId="4" fontId="41" fillId="0" borderId="62" xfId="0" applyNumberFormat="1" applyFont="1" applyBorder="1" applyAlignment="1">
      <alignment horizontal="left" vertical="center" wrapText="1"/>
    </xf>
    <xf numFmtId="0" fontId="39" fillId="0" borderId="89" xfId="0" applyFont="1" applyBorder="1" applyAlignment="1">
      <alignment horizontal="center" vertical="center" wrapText="1"/>
    </xf>
    <xf numFmtId="0" fontId="39" fillId="0" borderId="89" xfId="0" applyFont="1" applyBorder="1" applyAlignment="1">
      <alignment horizontal="center" vertical="center"/>
    </xf>
    <xf numFmtId="4" fontId="45" fillId="0" borderId="63" xfId="0" applyNumberFormat="1" applyFont="1" applyBorder="1" applyAlignment="1">
      <alignment horizontal="center" vertical="center" wrapText="1"/>
    </xf>
    <xf numFmtId="4" fontId="38" fillId="0" borderId="63" xfId="0" applyNumberFormat="1" applyFont="1" applyBorder="1" applyAlignment="1" applyProtection="1">
      <alignment horizontal="left" vertical="center" wrapText="1" indent="1"/>
      <protection locked="0"/>
    </xf>
    <xf numFmtId="4" fontId="34" fillId="0" borderId="71" xfId="0" applyNumberFormat="1" applyFont="1" applyBorder="1" applyAlignment="1">
      <alignment horizontal="center" vertical="center"/>
    </xf>
    <xf numFmtId="4" fontId="34" fillId="0" borderId="72" xfId="0" applyNumberFormat="1" applyFont="1" applyBorder="1" applyAlignment="1">
      <alignment horizontal="center" vertical="center"/>
    </xf>
    <xf numFmtId="4" fontId="34" fillId="0" borderId="87" xfId="0" applyNumberFormat="1" applyFont="1" applyBorder="1" applyAlignment="1">
      <alignment horizontal="center" vertical="center"/>
    </xf>
    <xf numFmtId="4" fontId="41" fillId="0" borderId="61" xfId="0" applyNumberFormat="1" applyFont="1" applyBorder="1" applyAlignment="1">
      <alignment horizontal="left" vertical="center" wrapText="1" indent="1"/>
    </xf>
    <xf numFmtId="4" fontId="41" fillId="0" borderId="63" xfId="0" applyNumberFormat="1" applyFont="1" applyBorder="1" applyAlignment="1">
      <alignment horizontal="left" vertical="center" wrapText="1" indent="1"/>
    </xf>
    <xf numFmtId="4" fontId="41" fillId="0" borderId="62" xfId="0" applyNumberFormat="1" applyFont="1" applyBorder="1" applyAlignment="1">
      <alignment horizontal="left" vertical="center" wrapText="1" indent="1"/>
    </xf>
    <xf numFmtId="10" fontId="34" fillId="9" borderId="73" xfId="1" applyNumberFormat="1" applyFont="1" applyFill="1" applyBorder="1" applyAlignment="1">
      <alignment horizontal="center" vertical="center"/>
    </xf>
    <xf numFmtId="10" fontId="34" fillId="9" borderId="74" xfId="1" applyNumberFormat="1" applyFont="1" applyFill="1" applyBorder="1" applyAlignment="1">
      <alignment horizontal="center" vertical="center"/>
    </xf>
    <xf numFmtId="0" fontId="34" fillId="0" borderId="63" xfId="0" applyFont="1" applyBorder="1" applyAlignment="1">
      <alignment horizontal="center"/>
    </xf>
    <xf numFmtId="0" fontId="37" fillId="13" borderId="61" xfId="0" applyFont="1" applyFill="1" applyBorder="1" applyAlignment="1">
      <alignment horizontal="center" vertical="center"/>
    </xf>
    <xf numFmtId="0" fontId="37" fillId="13" borderId="63" xfId="0" applyFont="1" applyFill="1" applyBorder="1" applyAlignment="1">
      <alignment horizontal="center" vertical="center"/>
    </xf>
    <xf numFmtId="0" fontId="37" fillId="13" borderId="62" xfId="0" applyFont="1" applyFill="1" applyBorder="1" applyAlignment="1">
      <alignment horizontal="center" vertical="center"/>
    </xf>
    <xf numFmtId="4" fontId="45" fillId="0" borderId="61" xfId="0" applyNumberFormat="1" applyFont="1" applyBorder="1" applyAlignment="1">
      <alignment horizontal="left" vertical="center" wrapText="1" indent="1"/>
    </xf>
    <xf numFmtId="4" fontId="45" fillId="0" borderId="63" xfId="0" applyNumberFormat="1" applyFont="1" applyBorder="1" applyAlignment="1">
      <alignment horizontal="left" vertical="center" wrapText="1" indent="1"/>
    </xf>
    <xf numFmtId="4" fontId="45" fillId="0" borderId="62" xfId="0" applyNumberFormat="1" applyFont="1" applyBorder="1" applyAlignment="1">
      <alignment horizontal="left" vertical="center" wrapText="1" indent="1"/>
    </xf>
    <xf numFmtId="4" fontId="34" fillId="0" borderId="79" xfId="0" applyNumberFormat="1" applyFont="1" applyBorder="1" applyAlignment="1">
      <alignment horizontal="center" vertical="center"/>
    </xf>
    <xf numFmtId="4" fontId="34" fillId="0" borderId="80" xfId="0" applyNumberFormat="1" applyFont="1" applyBorder="1" applyAlignment="1">
      <alignment horizontal="center" vertical="center"/>
    </xf>
    <xf numFmtId="4" fontId="34" fillId="0" borderId="81" xfId="0" applyNumberFormat="1" applyFont="1" applyBorder="1" applyAlignment="1">
      <alignment horizontal="center" vertical="center"/>
    </xf>
    <xf numFmtId="0" fontId="34" fillId="8" borderId="73" xfId="0" quotePrefix="1" applyNumberFormat="1" applyFont="1" applyFill="1" applyBorder="1" applyAlignment="1">
      <alignment horizontal="center" vertical="center"/>
    </xf>
    <xf numFmtId="0" fontId="34" fillId="8" borderId="74" xfId="0" quotePrefix="1" applyNumberFormat="1" applyFont="1" applyFill="1" applyBorder="1" applyAlignment="1">
      <alignment horizontal="center" vertical="center"/>
    </xf>
    <xf numFmtId="10" fontId="34" fillId="7" borderId="73" xfId="0" applyNumberFormat="1" applyFont="1" applyFill="1" applyBorder="1" applyAlignment="1">
      <alignment horizontal="center" vertical="center"/>
    </xf>
    <xf numFmtId="10" fontId="34" fillId="7" borderId="74" xfId="0" applyNumberFormat="1" applyFont="1" applyFill="1" applyBorder="1" applyAlignment="1">
      <alignment horizontal="center" vertical="center"/>
    </xf>
    <xf numFmtId="3" fontId="34" fillId="9" borderId="73" xfId="1" applyNumberFormat="1" applyFont="1" applyFill="1" applyBorder="1" applyAlignment="1">
      <alignment horizontal="center" vertical="center"/>
    </xf>
    <xf numFmtId="3" fontId="34" fillId="9" borderId="74" xfId="1" applyNumberFormat="1" applyFont="1" applyFill="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87" xfId="0" applyFont="1" applyBorder="1" applyAlignment="1">
      <alignment horizontal="center" vertical="center"/>
    </xf>
    <xf numFmtId="10" fontId="34" fillId="13" borderId="66" xfId="1" applyNumberFormat="1" applyFont="1" applyFill="1" applyBorder="1" applyAlignment="1" applyProtection="1">
      <alignment horizontal="center" vertical="center"/>
      <protection locked="0"/>
    </xf>
    <xf numFmtId="10" fontId="34" fillId="13" borderId="69" xfId="1" applyNumberFormat="1" applyFont="1" applyFill="1" applyBorder="1" applyAlignment="1" applyProtection="1">
      <alignment horizontal="center" vertical="center"/>
      <protection locked="0"/>
    </xf>
    <xf numFmtId="0" fontId="35" fillId="5" borderId="67" xfId="0" applyFont="1" applyFill="1" applyBorder="1" applyAlignment="1">
      <alignment horizontal="center" vertical="center"/>
    </xf>
    <xf numFmtId="0" fontId="35" fillId="5" borderId="70" xfId="0" applyFont="1" applyFill="1" applyBorder="1" applyAlignment="1">
      <alignment horizontal="center" vertical="center"/>
    </xf>
    <xf numFmtId="10" fontId="34" fillId="13" borderId="66" xfId="0" applyNumberFormat="1" applyFont="1" applyFill="1" applyBorder="1" applyAlignment="1" applyProtection="1">
      <alignment horizontal="center" vertical="center"/>
      <protection locked="0"/>
    </xf>
    <xf numFmtId="10" fontId="34" fillId="13" borderId="69" xfId="0" applyNumberFormat="1" applyFont="1" applyFill="1" applyBorder="1" applyAlignment="1" applyProtection="1">
      <alignment horizontal="center" vertical="center"/>
      <protection locked="0"/>
    </xf>
    <xf numFmtId="3" fontId="34" fillId="13" borderId="73" xfId="0" applyNumberFormat="1" applyFont="1" applyFill="1" applyBorder="1" applyAlignment="1" applyProtection="1">
      <alignment horizontal="center" vertical="center"/>
      <protection locked="0"/>
    </xf>
    <xf numFmtId="3" fontId="34" fillId="13" borderId="74" xfId="0" applyNumberFormat="1" applyFont="1" applyFill="1" applyBorder="1" applyAlignment="1" applyProtection="1">
      <alignment horizontal="center" vertical="center"/>
      <protection locked="0"/>
    </xf>
  </cellXfs>
  <cellStyles count="2">
    <cellStyle name="Normal" xfId="0" builtinId="0"/>
    <cellStyle name="Yüzde" xfId="1"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50"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fmlaLink="$B$5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2924175</xdr:colOff>
          <xdr:row>17</xdr:row>
          <xdr:rowOff>228600</xdr:rowOff>
        </xdr:from>
        <xdr:to>
          <xdr:col>0</xdr:col>
          <xdr:colOff>2924175</xdr:colOff>
          <xdr:row>17</xdr:row>
          <xdr:rowOff>342900</xdr:rowOff>
        </xdr:to>
        <xdr:sp macro="" textlink="">
          <xdr:nvSpPr>
            <xdr:cNvPr id="2051" name="Option Button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2924175</xdr:colOff>
          <xdr:row>23</xdr:row>
          <xdr:rowOff>0</xdr:rowOff>
        </xdr:from>
        <xdr:to>
          <xdr:col>0</xdr:col>
          <xdr:colOff>2924175</xdr:colOff>
          <xdr:row>23</xdr:row>
          <xdr:rowOff>114300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3019425</xdr:colOff>
          <xdr:row>38</xdr:row>
          <xdr:rowOff>238125</xdr:rowOff>
        </xdr:from>
        <xdr:to>
          <xdr:col>0</xdr:col>
          <xdr:colOff>3324225</xdr:colOff>
          <xdr:row>40</xdr:row>
          <xdr:rowOff>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M35"/>
  <sheetViews>
    <sheetView showGridLines="0" tabSelected="1" zoomScaleNormal="100" zoomScaleSheetLayoutView="100" workbookViewId="0">
      <selection activeCell="E11" sqref="E11"/>
    </sheetView>
  </sheetViews>
  <sheetFormatPr defaultRowHeight="15.75" x14ac:dyDescent="0.25"/>
  <cols>
    <col min="1" max="1" width="6.5703125" style="2" customWidth="1"/>
    <col min="2" max="2" width="47.85546875" style="1" customWidth="1"/>
    <col min="3" max="3" width="8.85546875" style="1" hidden="1" customWidth="1"/>
    <col min="4" max="4" width="9" style="100" bestFit="1" customWidth="1"/>
    <col min="5" max="5" width="19.5703125" style="2" bestFit="1" customWidth="1"/>
    <col min="6" max="6" width="16.85546875" style="2" bestFit="1" customWidth="1"/>
    <col min="7" max="8" width="18.28515625" style="2" bestFit="1" customWidth="1"/>
    <col min="9" max="9" width="16" style="2" bestFit="1" customWidth="1"/>
    <col min="10" max="10" width="15.28515625" style="2" customWidth="1"/>
    <col min="11" max="11" width="9" style="2" bestFit="1" customWidth="1"/>
    <col min="12" max="16384" width="9.140625" style="2"/>
  </cols>
  <sheetData>
    <row r="1" spans="1:10" ht="17.25" thickTop="1" thickBot="1" x14ac:dyDescent="0.3">
      <c r="A1" s="37"/>
      <c r="B1" s="38"/>
      <c r="C1" s="38"/>
      <c r="D1" s="95"/>
      <c r="E1" s="39"/>
      <c r="F1" s="39"/>
      <c r="G1" s="39"/>
      <c r="H1" s="39"/>
      <c r="I1" s="39"/>
      <c r="J1" s="40"/>
    </row>
    <row r="2" spans="1:10" s="7" customFormat="1" ht="18" thickTop="1" thickBot="1" x14ac:dyDescent="0.35">
      <c r="A2" s="41"/>
      <c r="B2" s="203"/>
      <c r="C2" s="203"/>
      <c r="D2" s="203"/>
      <c r="E2" s="203"/>
      <c r="F2" s="203"/>
      <c r="G2" s="203"/>
      <c r="H2" s="203"/>
      <c r="I2" s="47" t="s">
        <v>16</v>
      </c>
      <c r="J2" s="48" t="s">
        <v>63</v>
      </c>
    </row>
    <row r="3" spans="1:10" s="7" customFormat="1" ht="39" customHeight="1" thickTop="1" x14ac:dyDescent="0.35">
      <c r="A3" s="41"/>
      <c r="B3" s="212" t="s">
        <v>11</v>
      </c>
      <c r="C3" s="213"/>
      <c r="D3" s="213"/>
      <c r="E3" s="213"/>
      <c r="F3" s="213"/>
      <c r="G3" s="213"/>
      <c r="H3" s="213"/>
      <c r="I3" s="213"/>
      <c r="J3" s="214"/>
    </row>
    <row r="4" spans="1:10" s="7" customFormat="1" ht="39" customHeight="1" x14ac:dyDescent="0.3">
      <c r="A4" s="41"/>
      <c r="B4" s="215" t="s">
        <v>62</v>
      </c>
      <c r="C4" s="216"/>
      <c r="D4" s="216"/>
      <c r="E4" s="216"/>
      <c r="F4" s="216"/>
      <c r="G4" s="216"/>
      <c r="H4" s="216"/>
      <c r="I4" s="216"/>
      <c r="J4" s="217"/>
    </row>
    <row r="5" spans="1:10" s="7" customFormat="1" ht="39" customHeight="1" thickBot="1" x14ac:dyDescent="0.35">
      <c r="A5" s="41"/>
      <c r="B5" s="218" t="s">
        <v>85</v>
      </c>
      <c r="C5" s="219"/>
      <c r="D5" s="219"/>
      <c r="E5" s="219"/>
      <c r="F5" s="219"/>
      <c r="G5" s="219"/>
      <c r="H5" s="219"/>
      <c r="I5" s="219"/>
      <c r="J5" s="220"/>
    </row>
    <row r="6" spans="1:10" s="7" customFormat="1" ht="30.75" customHeight="1" thickTop="1" x14ac:dyDescent="0.35">
      <c r="A6" s="41"/>
      <c r="B6" s="178" t="s">
        <v>5</v>
      </c>
      <c r="C6" s="171"/>
      <c r="D6" s="221"/>
      <c r="E6" s="221"/>
      <c r="F6" s="221"/>
      <c r="G6" s="221"/>
      <c r="H6" s="221"/>
      <c r="I6" s="221"/>
      <c r="J6" s="222"/>
    </row>
    <row r="7" spans="1:10" s="7" customFormat="1" ht="29.25" customHeight="1" thickBot="1" x14ac:dyDescent="0.4">
      <c r="A7" s="41"/>
      <c r="B7" s="179" t="s">
        <v>6</v>
      </c>
      <c r="C7" s="172"/>
      <c r="D7" s="209"/>
      <c r="E7" s="209"/>
      <c r="F7" s="209"/>
      <c r="G7" s="209"/>
      <c r="H7" s="209"/>
      <c r="I7" s="209"/>
      <c r="J7" s="210"/>
    </row>
    <row r="8" spans="1:10" ht="33.75" customHeight="1" thickTop="1" thickBot="1" x14ac:dyDescent="0.4">
      <c r="A8" s="42"/>
      <c r="B8" s="180" t="s">
        <v>13</v>
      </c>
      <c r="C8" s="173"/>
      <c r="D8" s="152"/>
      <c r="E8" s="149" t="s">
        <v>1</v>
      </c>
      <c r="F8" s="8" t="s">
        <v>2</v>
      </c>
      <c r="G8" s="8" t="s">
        <v>3</v>
      </c>
      <c r="H8" s="9" t="s">
        <v>8</v>
      </c>
      <c r="I8" s="9" t="s">
        <v>4</v>
      </c>
      <c r="J8" s="10" t="s">
        <v>7</v>
      </c>
    </row>
    <row r="9" spans="1:10" s="4" customFormat="1" ht="35.25" customHeight="1" thickTop="1" thickBot="1" x14ac:dyDescent="0.3">
      <c r="A9" s="43"/>
      <c r="B9" s="181" t="s">
        <v>0</v>
      </c>
      <c r="C9" s="174"/>
      <c r="D9" s="153"/>
      <c r="E9" s="196"/>
      <c r="F9" s="197"/>
      <c r="G9" s="197"/>
      <c r="H9" s="58">
        <f>SUM(I9:J9)</f>
        <v>0</v>
      </c>
      <c r="I9" s="198"/>
      <c r="J9" s="199"/>
    </row>
    <row r="10" spans="1:10" s="4" customFormat="1" ht="35.25" customHeight="1" thickTop="1" thickBot="1" x14ac:dyDescent="0.3">
      <c r="A10" s="206" t="s">
        <v>24</v>
      </c>
      <c r="B10" s="182" t="s">
        <v>39</v>
      </c>
      <c r="C10" s="175"/>
      <c r="D10" s="154"/>
      <c r="E10" s="188"/>
      <c r="F10" s="189"/>
      <c r="G10" s="189"/>
      <c r="H10" s="59">
        <f>SUM(I10:J10)</f>
        <v>0</v>
      </c>
      <c r="I10" s="192"/>
      <c r="J10" s="193"/>
    </row>
    <row r="11" spans="1:10" s="4" customFormat="1" ht="35.25" customHeight="1" thickTop="1" x14ac:dyDescent="0.25">
      <c r="A11" s="207"/>
      <c r="B11" s="183" t="s">
        <v>9</v>
      </c>
      <c r="C11" s="176"/>
      <c r="D11" s="155"/>
      <c r="E11" s="190"/>
      <c r="F11" s="191"/>
      <c r="G11" s="191"/>
      <c r="H11" s="60">
        <f>SUM(I11:J11)</f>
        <v>0</v>
      </c>
      <c r="I11" s="194"/>
      <c r="J11" s="195"/>
    </row>
    <row r="12" spans="1:10" s="4" customFormat="1" ht="35.25" customHeight="1" thickBot="1" x14ac:dyDescent="0.3">
      <c r="A12" s="207" t="s">
        <v>24</v>
      </c>
      <c r="B12" s="184" t="s">
        <v>10</v>
      </c>
      <c r="C12" s="177"/>
      <c r="D12" s="156"/>
      <c r="E12" s="150">
        <f>(E9+E10)-E11</f>
        <v>0</v>
      </c>
      <c r="F12" s="61">
        <f>(F9+F10)-F11</f>
        <v>0</v>
      </c>
      <c r="G12" s="61">
        <f>(G9+G10)-G11</f>
        <v>0</v>
      </c>
      <c r="H12" s="61">
        <f>SUM(I12:J12)</f>
        <v>0</v>
      </c>
      <c r="I12" s="62">
        <f>(I9+I10)-I11</f>
        <v>0</v>
      </c>
      <c r="J12" s="63">
        <f>(J9+J10)-J11</f>
        <v>0</v>
      </c>
    </row>
    <row r="13" spans="1:10" s="5" customFormat="1" ht="35.25" customHeight="1" thickTop="1" thickBot="1" x14ac:dyDescent="0.3">
      <c r="A13" s="207"/>
      <c r="B13" s="65" t="s">
        <v>20</v>
      </c>
      <c r="C13" s="164">
        <f>(20/10000)-(D14+D15+D16+D18+D19+D20)+(D21+D22+D23)</f>
        <v>2E-3</v>
      </c>
      <c r="D13" s="157">
        <f>IF($C$13&lt;125/100000,125/100000,IF($C$13&gt;250/100000,250/100000,$C$13))</f>
        <v>2E-3</v>
      </c>
      <c r="E13" s="151" t="str">
        <f>IF(E9=0,"",E12*$D$13)</f>
        <v/>
      </c>
      <c r="F13" s="64" t="str">
        <f t="shared" ref="F13:H13" si="0">IF(F9=0,"",F12*$D$13)</f>
        <v/>
      </c>
      <c r="G13" s="64" t="str">
        <f t="shared" si="0"/>
        <v/>
      </c>
      <c r="H13" s="57" t="str">
        <f t="shared" si="0"/>
        <v/>
      </c>
      <c r="I13" s="31">
        <f>+I12*$D$13</f>
        <v>0</v>
      </c>
      <c r="J13" s="32">
        <f>+J12*$D$13</f>
        <v>0</v>
      </c>
    </row>
    <row r="14" spans="1:10" s="6" customFormat="1" ht="39" customHeight="1" x14ac:dyDescent="0.25">
      <c r="A14" s="206" t="s">
        <v>23</v>
      </c>
      <c r="B14" s="127" t="s">
        <v>67</v>
      </c>
      <c r="C14" s="165"/>
      <c r="D14" s="158">
        <f>IF(HeSaP!$F$4="Evet",0,HeSaP!$F$8)</f>
        <v>0</v>
      </c>
      <c r="E14" s="142"/>
      <c r="F14" s="29"/>
      <c r="G14" s="29"/>
      <c r="H14" s="30"/>
      <c r="I14" s="31"/>
      <c r="J14" s="32"/>
    </row>
    <row r="15" spans="1:10" s="6" customFormat="1" ht="39" customHeight="1" x14ac:dyDescent="0.25">
      <c r="A15" s="207"/>
      <c r="B15" s="128" t="s">
        <v>68</v>
      </c>
      <c r="C15" s="166"/>
      <c r="D15" s="159">
        <f>IF(HeSaP!$F$4="Evet",0,HeSaP!$F$13)</f>
        <v>0</v>
      </c>
      <c r="E15" s="143"/>
      <c r="F15" s="17"/>
      <c r="G15" s="17"/>
      <c r="H15" s="18"/>
      <c r="I15" s="19"/>
      <c r="J15" s="20"/>
    </row>
    <row r="16" spans="1:10" s="6" customFormat="1" ht="27.75" customHeight="1" x14ac:dyDescent="0.25">
      <c r="A16" s="207"/>
      <c r="B16" s="128" t="s">
        <v>69</v>
      </c>
      <c r="C16" s="166"/>
      <c r="D16" s="223">
        <f>IF(HeSaP!$F$4="Evet",0,HeSaP!$F$18)</f>
        <v>0</v>
      </c>
      <c r="E16" s="143"/>
      <c r="F16" s="17"/>
      <c r="G16" s="17"/>
      <c r="H16" s="18"/>
      <c r="I16" s="19"/>
      <c r="J16" s="20"/>
    </row>
    <row r="17" spans="1:10" s="6" customFormat="1" ht="25.5" customHeight="1" x14ac:dyDescent="0.25">
      <c r="A17" s="207"/>
      <c r="B17" s="128" t="s">
        <v>70</v>
      </c>
      <c r="C17" s="166"/>
      <c r="D17" s="223">
        <f>IF(HeSaP!$F$4="Evet",0,HeSaP!$F$13)</f>
        <v>0</v>
      </c>
      <c r="E17" s="143"/>
      <c r="F17" s="17"/>
      <c r="G17" s="17"/>
      <c r="H17" s="18"/>
      <c r="I17" s="19"/>
      <c r="J17" s="20"/>
    </row>
    <row r="18" spans="1:10" s="6" customFormat="1" ht="31.5" customHeight="1" x14ac:dyDescent="0.25">
      <c r="A18" s="207"/>
      <c r="B18" s="128" t="s">
        <v>71</v>
      </c>
      <c r="C18" s="167"/>
      <c r="D18" s="159">
        <f>IF(HeSaP!$F$4="Evet",0,HeSaP!$F$23)</f>
        <v>0</v>
      </c>
      <c r="E18" s="144"/>
      <c r="F18" s="22"/>
      <c r="G18" s="22"/>
      <c r="H18" s="23"/>
      <c r="I18" s="24"/>
      <c r="J18" s="25"/>
    </row>
    <row r="19" spans="1:10" s="6" customFormat="1" ht="31.5" customHeight="1" x14ac:dyDescent="0.25">
      <c r="A19" s="207"/>
      <c r="B19" s="128" t="s">
        <v>72</v>
      </c>
      <c r="C19" s="167"/>
      <c r="D19" s="159">
        <f>IF(HeSaP!$F$4="Evet",0,HeSaP!$F$27)</f>
        <v>0</v>
      </c>
      <c r="E19" s="144"/>
      <c r="F19" s="22"/>
      <c r="G19" s="22"/>
      <c r="H19" s="23"/>
      <c r="I19" s="24"/>
      <c r="J19" s="25"/>
    </row>
    <row r="20" spans="1:10" s="3" customFormat="1" ht="31.5" customHeight="1" thickBot="1" x14ac:dyDescent="0.3">
      <c r="A20" s="208"/>
      <c r="B20" s="129" t="s">
        <v>73</v>
      </c>
      <c r="C20" s="168"/>
      <c r="D20" s="160">
        <f>IF(HeSaP!$F$4="Evet",0,HeSaP!$F$31)</f>
        <v>0</v>
      </c>
      <c r="E20" s="145"/>
      <c r="F20" s="33"/>
      <c r="G20" s="33"/>
      <c r="H20" s="34"/>
      <c r="I20" s="35"/>
      <c r="J20" s="36"/>
    </row>
    <row r="21" spans="1:10" s="3" customFormat="1" ht="44.25" customHeight="1" x14ac:dyDescent="0.25">
      <c r="A21" s="204" t="s">
        <v>17</v>
      </c>
      <c r="B21" s="127" t="s">
        <v>74</v>
      </c>
      <c r="C21" s="169"/>
      <c r="D21" s="161">
        <f>+HeSaP!F9</f>
        <v>0</v>
      </c>
      <c r="E21" s="146"/>
      <c r="F21" s="49"/>
      <c r="G21" s="49"/>
      <c r="H21" s="50"/>
      <c r="I21" s="51"/>
      <c r="J21" s="52"/>
    </row>
    <row r="22" spans="1:10" s="3" customFormat="1" ht="41.25" customHeight="1" x14ac:dyDescent="0.25">
      <c r="A22" s="204"/>
      <c r="B22" s="128" t="s">
        <v>75</v>
      </c>
      <c r="C22" s="167"/>
      <c r="D22" s="162">
        <f>+HeSaP!F14</f>
        <v>0</v>
      </c>
      <c r="E22" s="147"/>
      <c r="F22" s="53"/>
      <c r="G22" s="53"/>
      <c r="H22" s="54"/>
      <c r="I22" s="55"/>
      <c r="J22" s="56"/>
    </row>
    <row r="23" spans="1:10" s="3" customFormat="1" ht="36" customHeight="1" thickBot="1" x14ac:dyDescent="0.3">
      <c r="A23" s="205"/>
      <c r="B23" s="130" t="s">
        <v>76</v>
      </c>
      <c r="C23" s="170"/>
      <c r="D23" s="163">
        <f>+HeSaP!F32</f>
        <v>0</v>
      </c>
      <c r="E23" s="148"/>
      <c r="F23" s="87"/>
      <c r="G23" s="87"/>
      <c r="H23" s="88"/>
      <c r="I23" s="89"/>
      <c r="J23" s="90"/>
    </row>
    <row r="24" spans="1:10" s="14" customFormat="1" ht="36.75" customHeight="1" thickTop="1" x14ac:dyDescent="0.25">
      <c r="B24" s="211" t="s">
        <v>22</v>
      </c>
      <c r="C24" s="211"/>
      <c r="D24" s="211"/>
      <c r="E24" s="211"/>
      <c r="F24" s="211"/>
      <c r="G24" s="211"/>
      <c r="H24" s="211"/>
      <c r="I24" s="211"/>
      <c r="J24" s="211"/>
    </row>
    <row r="25" spans="1:10" s="3" customFormat="1" ht="22.5" customHeight="1" thickBot="1" x14ac:dyDescent="0.3">
      <c r="B25" s="13"/>
      <c r="C25" s="13"/>
      <c r="D25" s="96"/>
      <c r="E25" s="13"/>
      <c r="F25" s="13"/>
      <c r="G25" s="13"/>
      <c r="H25" s="13"/>
      <c r="I25" s="13"/>
      <c r="J25" s="13"/>
    </row>
    <row r="26" spans="1:10" s="3" customFormat="1" ht="19.5" customHeight="1" thickTop="1" x14ac:dyDescent="0.2">
      <c r="B26" s="15">
        <v>2.0000000000000001E-4</v>
      </c>
      <c r="C26" s="15"/>
      <c r="D26" s="97"/>
      <c r="E26" s="225" t="s">
        <v>12</v>
      </c>
      <c r="F26" s="226"/>
      <c r="G26" s="226"/>
      <c r="H26" s="227" t="s">
        <v>12</v>
      </c>
      <c r="I26" s="228"/>
      <c r="J26" s="229"/>
    </row>
    <row r="27" spans="1:10" s="3" customFormat="1" ht="18" customHeight="1" thickBot="1" x14ac:dyDescent="0.25">
      <c r="B27" s="21"/>
      <c r="C27" s="21"/>
      <c r="D27" s="97"/>
      <c r="E27" s="230" t="s">
        <v>21</v>
      </c>
      <c r="F27" s="231"/>
      <c r="G27" s="232"/>
      <c r="H27" s="233" t="s">
        <v>21</v>
      </c>
      <c r="I27" s="231"/>
      <c r="J27" s="234"/>
    </row>
    <row r="28" spans="1:10" s="3" customFormat="1" ht="18" customHeight="1" thickTop="1" x14ac:dyDescent="0.2">
      <c r="B28" s="45" t="s">
        <v>14</v>
      </c>
      <c r="C28" s="45"/>
      <c r="D28" s="97"/>
      <c r="E28" s="16"/>
      <c r="F28" s="16"/>
      <c r="G28" s="16"/>
      <c r="H28" s="16"/>
      <c r="I28" s="16"/>
      <c r="J28" s="16"/>
    </row>
    <row r="29" spans="1:10" s="3" customFormat="1" ht="42" customHeight="1" x14ac:dyDescent="0.2">
      <c r="B29" s="235" t="s">
        <v>18</v>
      </c>
      <c r="C29" s="236"/>
      <c r="D29" s="236"/>
      <c r="E29" s="236"/>
      <c r="F29" s="236"/>
      <c r="G29" s="236"/>
      <c r="H29" s="236"/>
      <c r="I29" s="236"/>
      <c r="J29" s="237"/>
    </row>
    <row r="30" spans="1:10" s="3" customFormat="1" ht="6.75" customHeight="1" x14ac:dyDescent="0.2">
      <c r="B30" s="15"/>
      <c r="C30" s="15"/>
      <c r="D30" s="98"/>
      <c r="E30" s="44"/>
      <c r="F30" s="44"/>
      <c r="G30" s="44"/>
      <c r="H30" s="44"/>
      <c r="I30" s="44"/>
      <c r="J30" s="44"/>
    </row>
    <row r="31" spans="1:10" s="3" customFormat="1" ht="22.5" customHeight="1" x14ac:dyDescent="0.2">
      <c r="B31" s="45" t="s">
        <v>15</v>
      </c>
      <c r="C31" s="45"/>
      <c r="D31" s="99"/>
      <c r="E31" s="46"/>
      <c r="F31" s="46"/>
      <c r="G31" s="46"/>
      <c r="H31" s="46"/>
      <c r="I31" s="46"/>
      <c r="J31" s="46"/>
    </row>
    <row r="32" spans="1:10" s="3" customFormat="1" ht="19.5" customHeight="1" x14ac:dyDescent="0.2">
      <c r="B32" s="238" t="s">
        <v>19</v>
      </c>
      <c r="C32" s="239"/>
      <c r="D32" s="239"/>
      <c r="E32" s="239"/>
      <c r="F32" s="239"/>
      <c r="G32" s="239"/>
      <c r="H32" s="239"/>
      <c r="I32" s="239"/>
      <c r="J32" s="240"/>
    </row>
    <row r="33" spans="2:13" ht="16.5" thickBot="1" x14ac:dyDescent="0.3">
      <c r="B33" s="224"/>
      <c r="C33" s="224"/>
      <c r="D33" s="224"/>
      <c r="E33" s="224"/>
      <c r="F33" s="224"/>
      <c r="G33" s="224"/>
      <c r="H33" s="224"/>
      <c r="I33" s="224"/>
      <c r="J33" s="224"/>
    </row>
    <row r="34" spans="2:13" ht="16.5" thickTop="1" x14ac:dyDescent="0.25"/>
    <row r="35" spans="2:13" s="12" customFormat="1" ht="16.5" hidden="1" thickBot="1" x14ac:dyDescent="0.3">
      <c r="B35" s="11"/>
      <c r="C35" s="11"/>
      <c r="D35" s="101"/>
      <c r="E35" s="26" t="b">
        <v>1</v>
      </c>
      <c r="F35" s="27" t="b">
        <v>1</v>
      </c>
      <c r="G35" s="27">
        <v>1</v>
      </c>
      <c r="H35" s="28" t="b">
        <v>0</v>
      </c>
      <c r="I35" s="28" t="b">
        <v>0</v>
      </c>
      <c r="J35" s="28" t="b">
        <v>0</v>
      </c>
      <c r="K35" s="28" t="b">
        <v>1</v>
      </c>
      <c r="L35" s="28" t="b">
        <v>1</v>
      </c>
      <c r="M35" s="28" t="b">
        <v>1</v>
      </c>
    </row>
  </sheetData>
  <sheetProtection password="CC8A" sheet="1" objects="1" scenarios="1" formatCells="0" formatColumns="0" formatRows="0" selectLockedCells="1" autoFilter="0" pivotTables="0"/>
  <mergeCells count="18">
    <mergeCell ref="B33:J33"/>
    <mergeCell ref="E26:G26"/>
    <mergeCell ref="H26:J26"/>
    <mergeCell ref="E27:G27"/>
    <mergeCell ref="H27:J27"/>
    <mergeCell ref="B29:J29"/>
    <mergeCell ref="B32:J32"/>
    <mergeCell ref="B2:H2"/>
    <mergeCell ref="A21:A23"/>
    <mergeCell ref="A14:A20"/>
    <mergeCell ref="D7:J7"/>
    <mergeCell ref="B24:J24"/>
    <mergeCell ref="A10:A13"/>
    <mergeCell ref="B3:J3"/>
    <mergeCell ref="B4:J4"/>
    <mergeCell ref="B5:J5"/>
    <mergeCell ref="D6:J6"/>
    <mergeCell ref="D16:D17"/>
  </mergeCells>
  <phoneticPr fontId="2" type="noConversion"/>
  <printOptions horizontalCentered="1"/>
  <pageMargins left="0.59055118110236227" right="0.39370078740157483" top="0.98425196850393704" bottom="0.98425196850393704" header="0.51181102362204722" footer="0.51181102362204722"/>
  <pageSetup scale="6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A1:J50"/>
  <sheetViews>
    <sheetView zoomScaleNormal="100" workbookViewId="0">
      <selection activeCell="D13" sqref="D13:D14"/>
    </sheetView>
  </sheetViews>
  <sheetFormatPr defaultRowHeight="15" x14ac:dyDescent="0.25"/>
  <cols>
    <col min="1" max="1" width="50.28515625" style="70" customWidth="1"/>
    <col min="2" max="2" width="14.140625" style="67" customWidth="1"/>
    <col min="3" max="3" width="14.140625" style="68" customWidth="1"/>
    <col min="4" max="4" width="14" style="69" customWidth="1"/>
    <col min="5" max="5" width="14.85546875" style="68" customWidth="1"/>
    <col min="6" max="6" width="14" style="83" customWidth="1"/>
    <col min="7" max="7" width="8.28515625" style="83" bestFit="1" customWidth="1"/>
    <col min="8" max="15" width="9.140625" style="66"/>
    <col min="16" max="17" width="9.140625" style="66" customWidth="1"/>
    <col min="18" max="16384" width="9.140625" style="66"/>
  </cols>
  <sheetData>
    <row r="1" spans="1:10" ht="50.25" customHeight="1" thickBot="1" x14ac:dyDescent="0.3">
      <c r="A1" s="247" t="s">
        <v>66</v>
      </c>
      <c r="B1" s="248"/>
      <c r="C1" s="248"/>
      <c r="D1" s="248"/>
      <c r="E1" s="248"/>
      <c r="F1" s="248"/>
      <c r="G1" s="124"/>
    </row>
    <row r="2" spans="1:10" ht="57" customHeight="1" thickBot="1" x14ac:dyDescent="0.25">
      <c r="A2" s="263" t="s">
        <v>30</v>
      </c>
      <c r="B2" s="264"/>
      <c r="C2" s="264"/>
      <c r="D2" s="264"/>
      <c r="E2" s="264"/>
      <c r="F2" s="265"/>
      <c r="G2" s="125"/>
      <c r="H2" s="260" t="s">
        <v>34</v>
      </c>
      <c r="I2" s="261"/>
      <c r="J2" s="262"/>
    </row>
    <row r="3" spans="1:10" ht="12" customHeight="1" thickBot="1" x14ac:dyDescent="0.25">
      <c r="A3" s="249"/>
      <c r="B3" s="249"/>
      <c r="C3" s="249"/>
      <c r="D3" s="249"/>
      <c r="E3" s="249"/>
      <c r="F3" s="249"/>
      <c r="G3" s="66"/>
    </row>
    <row r="4" spans="1:10" ht="32.25" customHeight="1" thickBot="1" x14ac:dyDescent="0.25">
      <c r="A4" s="244" t="s">
        <v>77</v>
      </c>
      <c r="B4" s="245"/>
      <c r="C4" s="245"/>
      <c r="D4" s="245"/>
      <c r="E4" s="246"/>
      <c r="F4" s="126" t="s">
        <v>65</v>
      </c>
      <c r="G4" s="125"/>
      <c r="H4" s="119" t="s">
        <v>64</v>
      </c>
    </row>
    <row r="5" spans="1:10" ht="27" customHeight="1" thickBot="1" x14ac:dyDescent="0.25">
      <c r="A5" s="250" t="s">
        <v>38</v>
      </c>
      <c r="B5" s="250"/>
      <c r="C5" s="250"/>
      <c r="D5" s="250"/>
      <c r="E5" s="250"/>
      <c r="F5" s="250">
        <v>3</v>
      </c>
      <c r="G5" s="125"/>
      <c r="H5" s="120" t="s">
        <v>65</v>
      </c>
      <c r="I5" s="91"/>
      <c r="J5" s="91"/>
    </row>
    <row r="6" spans="1:10" ht="33" customHeight="1" x14ac:dyDescent="0.2">
      <c r="A6" s="92"/>
      <c r="B6" s="109" t="s">
        <v>36</v>
      </c>
      <c r="C6" s="266" t="s">
        <v>35</v>
      </c>
      <c r="D6" s="267"/>
      <c r="E6" s="268"/>
      <c r="F6" s="94"/>
      <c r="G6" s="125"/>
    </row>
    <row r="7" spans="1:10" ht="33" customHeight="1" x14ac:dyDescent="0.2">
      <c r="A7" s="93" t="s">
        <v>37</v>
      </c>
      <c r="B7" s="114" t="s">
        <v>52</v>
      </c>
      <c r="C7" s="115" t="s">
        <v>45</v>
      </c>
      <c r="D7" s="115" t="s">
        <v>46</v>
      </c>
      <c r="E7" s="116" t="s">
        <v>47</v>
      </c>
      <c r="F7" s="117" t="s">
        <v>48</v>
      </c>
      <c r="G7" s="125"/>
      <c r="I7" s="118"/>
    </row>
    <row r="8" spans="1:10" ht="33" customHeight="1" x14ac:dyDescent="0.2">
      <c r="A8" s="75" t="s">
        <v>40</v>
      </c>
      <c r="B8" s="278"/>
      <c r="C8" s="79">
        <v>12</v>
      </c>
      <c r="D8" s="121"/>
      <c r="E8" s="271" t="str">
        <f>IF(D8="","",$D$8/$D$9)</f>
        <v/>
      </c>
      <c r="F8" s="102">
        <f>IF($E$8&lt;$B$8,0.0002,0)</f>
        <v>0</v>
      </c>
      <c r="G8" s="125"/>
    </row>
    <row r="9" spans="1:10" ht="33" customHeight="1" thickBot="1" x14ac:dyDescent="0.25">
      <c r="A9" s="74" t="s">
        <v>41</v>
      </c>
      <c r="B9" s="279"/>
      <c r="C9" s="80" t="s">
        <v>25</v>
      </c>
      <c r="D9" s="122"/>
      <c r="E9" s="272"/>
      <c r="F9" s="82">
        <f>IF($E$8&gt;$B$8,0.0002,0)</f>
        <v>0</v>
      </c>
      <c r="G9" s="125"/>
    </row>
    <row r="10" spans="1:10" ht="12" customHeight="1" thickBot="1" x14ac:dyDescent="0.25">
      <c r="A10" s="104"/>
      <c r="B10" s="105"/>
      <c r="C10" s="106"/>
      <c r="D10" s="107"/>
      <c r="E10" s="106"/>
      <c r="F10" s="108"/>
      <c r="G10" s="125"/>
    </row>
    <row r="11" spans="1:10" ht="33" customHeight="1" x14ac:dyDescent="0.2">
      <c r="A11" s="73"/>
      <c r="B11" s="275" t="s">
        <v>26</v>
      </c>
      <c r="C11" s="276"/>
      <c r="D11" s="276"/>
      <c r="E11" s="276"/>
      <c r="F11" s="277"/>
      <c r="G11" s="125"/>
    </row>
    <row r="12" spans="1:10" ht="33" customHeight="1" x14ac:dyDescent="0.2">
      <c r="A12" s="111" t="s">
        <v>27</v>
      </c>
      <c r="B12" s="114" t="s">
        <v>54</v>
      </c>
      <c r="C12" s="115" t="s">
        <v>45</v>
      </c>
      <c r="D12" s="115" t="s">
        <v>50</v>
      </c>
      <c r="E12" s="116" t="s">
        <v>55</v>
      </c>
      <c r="F12" s="117" t="s">
        <v>48</v>
      </c>
      <c r="G12" s="125"/>
    </row>
    <row r="13" spans="1:10" ht="33" customHeight="1" x14ac:dyDescent="0.2">
      <c r="A13" s="75" t="s">
        <v>56</v>
      </c>
      <c r="B13" s="273">
        <f>$D$8-($D$8*0.01)</f>
        <v>0</v>
      </c>
      <c r="C13" s="269">
        <v>12</v>
      </c>
      <c r="D13" s="284"/>
      <c r="E13" s="273">
        <f>$D$8+($D$8*0.01)</f>
        <v>0</v>
      </c>
      <c r="F13" s="102">
        <f>IF($D$13&lt;$B$13,0.0004,0)</f>
        <v>0</v>
      </c>
      <c r="G13" s="125"/>
      <c r="H13" s="71"/>
    </row>
    <row r="14" spans="1:10" ht="33" customHeight="1" thickBot="1" x14ac:dyDescent="0.25">
      <c r="A14" s="74" t="s">
        <v>57</v>
      </c>
      <c r="B14" s="274"/>
      <c r="C14" s="270"/>
      <c r="D14" s="285"/>
      <c r="E14" s="274"/>
      <c r="F14" s="82">
        <f>IF($D$13&gt;$E$13,0.0004,0)</f>
        <v>0</v>
      </c>
      <c r="G14" s="125"/>
      <c r="H14" s="72"/>
    </row>
    <row r="15" spans="1:10" ht="9.75" customHeight="1" thickBot="1" x14ac:dyDescent="0.3">
      <c r="A15" s="259"/>
      <c r="B15" s="259"/>
      <c r="C15" s="259"/>
      <c r="D15" s="259"/>
      <c r="E15" s="259"/>
      <c r="F15" s="259"/>
      <c r="G15" s="125"/>
    </row>
    <row r="16" spans="1:10" ht="33" customHeight="1" x14ac:dyDescent="0.2">
      <c r="A16" s="73"/>
      <c r="B16" s="275" t="s">
        <v>26</v>
      </c>
      <c r="C16" s="276"/>
      <c r="D16" s="276"/>
      <c r="E16" s="276"/>
      <c r="F16" s="277"/>
      <c r="G16" s="125"/>
    </row>
    <row r="17" spans="1:7" ht="33" customHeight="1" x14ac:dyDescent="0.2">
      <c r="A17" s="111" t="s">
        <v>28</v>
      </c>
      <c r="B17" s="114" t="s">
        <v>51</v>
      </c>
      <c r="C17" s="115" t="s">
        <v>45</v>
      </c>
      <c r="D17" s="115" t="s">
        <v>49</v>
      </c>
      <c r="E17" s="116" t="s">
        <v>52</v>
      </c>
      <c r="F17" s="117" t="s">
        <v>48</v>
      </c>
      <c r="G17" s="125"/>
    </row>
    <row r="18" spans="1:7" ht="33" customHeight="1" x14ac:dyDescent="0.2">
      <c r="A18" s="75" t="s">
        <v>44</v>
      </c>
      <c r="B18" s="257">
        <v>0.13</v>
      </c>
      <c r="C18" s="269">
        <v>33</v>
      </c>
      <c r="D18" s="282"/>
      <c r="E18" s="257">
        <v>0.14000000000000001</v>
      </c>
      <c r="F18" s="280">
        <f>IF(AND($D$18&gt;=$B$18,$D$18&lt;$E$18),0.0001,IF($D$18&gt;=$E$18,0.0002,IF($D$18&lt;$B$18,0)))</f>
        <v>0</v>
      </c>
      <c r="G18" s="125"/>
    </row>
    <row r="19" spans="1:7" ht="33" customHeight="1" thickBot="1" x14ac:dyDescent="0.25">
      <c r="A19" s="76" t="s">
        <v>43</v>
      </c>
      <c r="B19" s="258"/>
      <c r="C19" s="270"/>
      <c r="D19" s="283"/>
      <c r="E19" s="258"/>
      <c r="F19" s="281" t="e">
        <f>IF((($B$13/#REF!)-1)&gt;0.01,1,0)</f>
        <v>#REF!</v>
      </c>
      <c r="G19" s="125"/>
    </row>
    <row r="20" spans="1:7" ht="9" customHeight="1" thickBot="1" x14ac:dyDescent="0.3">
      <c r="A20" s="259"/>
      <c r="B20" s="259"/>
      <c r="C20" s="259"/>
      <c r="D20" s="259"/>
      <c r="E20" s="259"/>
      <c r="F20" s="259"/>
      <c r="G20" s="125"/>
    </row>
    <row r="21" spans="1:7" ht="33" customHeight="1" x14ac:dyDescent="0.2">
      <c r="A21" s="73" t="s">
        <v>29</v>
      </c>
      <c r="B21" s="251" t="s">
        <v>26</v>
      </c>
      <c r="C21" s="252"/>
      <c r="D21" s="252"/>
      <c r="E21" s="252"/>
      <c r="F21" s="253"/>
      <c r="G21" s="125"/>
    </row>
    <row r="22" spans="1:7" ht="33" customHeight="1" x14ac:dyDescent="0.2">
      <c r="A22" s="112"/>
      <c r="B22" s="114" t="s">
        <v>51</v>
      </c>
      <c r="C22" s="115" t="s">
        <v>45</v>
      </c>
      <c r="D22" s="115" t="s">
        <v>49</v>
      </c>
      <c r="E22" s="116" t="s">
        <v>52</v>
      </c>
      <c r="F22" s="117" t="s">
        <v>48</v>
      </c>
      <c r="G22" s="125"/>
    </row>
    <row r="23" spans="1:7" ht="33" customHeight="1" thickBot="1" x14ac:dyDescent="0.25">
      <c r="A23" s="77" t="s">
        <v>58</v>
      </c>
      <c r="B23" s="84"/>
      <c r="C23" s="81" t="s">
        <v>32</v>
      </c>
      <c r="D23" s="123"/>
      <c r="E23" s="84">
        <v>0.1</v>
      </c>
      <c r="F23" s="103">
        <f>IF($D$23="",0,IF($D$23&lt;=$E$23,0.0002,0))</f>
        <v>0</v>
      </c>
      <c r="G23" s="125"/>
    </row>
    <row r="24" spans="1:7" ht="12" customHeight="1" thickBot="1" x14ac:dyDescent="0.3">
      <c r="A24" s="259"/>
      <c r="B24" s="259"/>
      <c r="C24" s="259"/>
      <c r="D24" s="259"/>
      <c r="E24" s="259"/>
      <c r="F24" s="259"/>
      <c r="G24" s="125"/>
    </row>
    <row r="25" spans="1:7" ht="33" customHeight="1" x14ac:dyDescent="0.2">
      <c r="A25" s="73" t="s">
        <v>42</v>
      </c>
      <c r="B25" s="251" t="s">
        <v>26</v>
      </c>
      <c r="C25" s="252"/>
      <c r="D25" s="252"/>
      <c r="E25" s="252"/>
      <c r="F25" s="253"/>
      <c r="G25" s="125"/>
    </row>
    <row r="26" spans="1:7" ht="33" customHeight="1" x14ac:dyDescent="0.2">
      <c r="A26" s="112"/>
      <c r="B26" s="114" t="s">
        <v>51</v>
      </c>
      <c r="C26" s="115" t="s">
        <v>45</v>
      </c>
      <c r="D26" s="115" t="s">
        <v>49</v>
      </c>
      <c r="E26" s="116" t="s">
        <v>52</v>
      </c>
      <c r="F26" s="117" t="s">
        <v>48</v>
      </c>
      <c r="G26" s="125"/>
    </row>
    <row r="27" spans="1:7" ht="33" customHeight="1" thickBot="1" x14ac:dyDescent="0.25">
      <c r="A27" s="77" t="s">
        <v>59</v>
      </c>
      <c r="B27" s="84">
        <v>0.05</v>
      </c>
      <c r="C27" s="81">
        <v>13</v>
      </c>
      <c r="D27" s="123"/>
      <c r="E27" s="84"/>
      <c r="F27" s="103">
        <f>IF($D$27&gt;=$B$27,0.0001,0)</f>
        <v>0</v>
      </c>
      <c r="G27" s="125"/>
    </row>
    <row r="28" spans="1:7" ht="9.75" customHeight="1" thickBot="1" x14ac:dyDescent="0.3">
      <c r="A28" s="259"/>
      <c r="B28" s="259"/>
      <c r="C28" s="259"/>
      <c r="D28" s="259"/>
      <c r="E28" s="259"/>
      <c r="F28" s="259"/>
      <c r="G28" s="125"/>
    </row>
    <row r="29" spans="1:7" ht="33" customHeight="1" x14ac:dyDescent="0.2">
      <c r="A29" s="73" t="s">
        <v>27</v>
      </c>
      <c r="B29" s="251" t="s">
        <v>26</v>
      </c>
      <c r="C29" s="252"/>
      <c r="D29" s="252"/>
      <c r="E29" s="252"/>
      <c r="F29" s="253"/>
      <c r="G29" s="125"/>
    </row>
    <row r="30" spans="1:7" ht="33" customHeight="1" x14ac:dyDescent="0.2">
      <c r="A30" s="113"/>
      <c r="B30" s="114" t="s">
        <v>53</v>
      </c>
      <c r="C30" s="115" t="s">
        <v>45</v>
      </c>
      <c r="D30" s="115" t="s">
        <v>46</v>
      </c>
      <c r="E30" s="116" t="s">
        <v>47</v>
      </c>
      <c r="F30" s="117" t="s">
        <v>48</v>
      </c>
      <c r="G30" s="125"/>
    </row>
    <row r="31" spans="1:7" ht="33" customHeight="1" x14ac:dyDescent="0.2">
      <c r="A31" s="75" t="s">
        <v>60</v>
      </c>
      <c r="B31" s="85">
        <v>0.6</v>
      </c>
      <c r="C31" s="79" t="s">
        <v>33</v>
      </c>
      <c r="D31" s="121"/>
      <c r="E31" s="78">
        <f>IF(D31="",0,D31/D32)</f>
        <v>0</v>
      </c>
      <c r="F31" s="102">
        <f>IF($E$31&gt;=$B$31,0.0001,0)</f>
        <v>0</v>
      </c>
      <c r="G31" s="125"/>
    </row>
    <row r="32" spans="1:7" ht="33" customHeight="1" thickBot="1" x14ac:dyDescent="0.25">
      <c r="A32" s="74" t="s">
        <v>61</v>
      </c>
      <c r="B32" s="86">
        <v>0.5</v>
      </c>
      <c r="C32" s="81">
        <v>40</v>
      </c>
      <c r="D32" s="122"/>
      <c r="E32" s="110"/>
      <c r="F32" s="82">
        <f>IF($D$31="",0,IF($E$31&lt;=$B$32,0.00015,0))</f>
        <v>0</v>
      </c>
      <c r="G32" s="125"/>
    </row>
    <row r="33" spans="1:7" ht="8.25" customHeight="1" thickBot="1" x14ac:dyDescent="0.3">
      <c r="A33" s="259"/>
      <c r="B33" s="259"/>
      <c r="C33" s="259"/>
      <c r="D33" s="259"/>
      <c r="E33" s="259"/>
      <c r="F33" s="259"/>
      <c r="G33" s="125"/>
    </row>
    <row r="34" spans="1:7" ht="38.25" customHeight="1" thickBot="1" x14ac:dyDescent="0.25">
      <c r="A34" s="254" t="s">
        <v>31</v>
      </c>
      <c r="B34" s="255"/>
      <c r="C34" s="255"/>
      <c r="D34" s="255"/>
      <c r="E34" s="255"/>
      <c r="F34" s="256"/>
      <c r="G34" s="125"/>
    </row>
    <row r="35" spans="1:7" ht="9.75" customHeight="1" thickBot="1" x14ac:dyDescent="0.3">
      <c r="G35" s="125"/>
    </row>
    <row r="36" spans="1:7" ht="45.75" customHeight="1" thickBot="1" x14ac:dyDescent="0.3">
      <c r="A36" s="241" t="s">
        <v>83</v>
      </c>
      <c r="B36" s="242"/>
      <c r="C36" s="242"/>
      <c r="D36" s="242"/>
      <c r="E36" s="242"/>
      <c r="F36" s="243"/>
    </row>
    <row r="37" spans="1:7" ht="20.25" customHeight="1" x14ac:dyDescent="0.2">
      <c r="A37" s="185" t="s">
        <v>84</v>
      </c>
      <c r="B37" s="131" t="s">
        <v>1</v>
      </c>
      <c r="C37" s="131" t="s">
        <v>2</v>
      </c>
      <c r="D37" s="131" t="s">
        <v>3</v>
      </c>
      <c r="E37" s="132" t="s">
        <v>8</v>
      </c>
      <c r="F37" s="137" t="s">
        <v>81</v>
      </c>
    </row>
    <row r="38" spans="1:7" ht="20.25" customHeight="1" x14ac:dyDescent="0.2">
      <c r="A38" s="186" t="s">
        <v>10</v>
      </c>
      <c r="B38" s="133">
        <f>TMSFIF_CeTVeL!$E$12</f>
        <v>0</v>
      </c>
      <c r="C38" s="133">
        <f>TMSFIF_CeTVeL!$F$12</f>
        <v>0</v>
      </c>
      <c r="D38" s="134">
        <f>TMSFIF_CeTVeL!$G$12</f>
        <v>0</v>
      </c>
      <c r="E38" s="133">
        <f>TMSFIF_CeTVeL!$H$12</f>
        <v>0</v>
      </c>
      <c r="F38" s="138"/>
    </row>
    <row r="39" spans="1:7" ht="20.25" customHeight="1" x14ac:dyDescent="0.2">
      <c r="A39" s="186" t="s">
        <v>78</v>
      </c>
      <c r="B39" s="133" t="str">
        <f>TMSFIF_CeTVeL!$E$13</f>
        <v/>
      </c>
      <c r="C39" s="133" t="str">
        <f>TMSFIF_CeTVeL!$F$13</f>
        <v/>
      </c>
      <c r="D39" s="134" t="str">
        <f>TMSFIF_CeTVeL!$G$13</f>
        <v/>
      </c>
      <c r="E39" s="133" t="str">
        <f>TMSFIF_CeTVeL!$H$13</f>
        <v/>
      </c>
      <c r="F39" s="138" t="str">
        <f>IF(B38=0,"",B39+(C39*$C$43)+(D39*$D$43+(E39*$E$43)))</f>
        <v/>
      </c>
    </row>
    <row r="40" spans="1:7" ht="20.25" customHeight="1" x14ac:dyDescent="0.2">
      <c r="A40" s="187" t="s">
        <v>80</v>
      </c>
      <c r="B40" s="133" t="str">
        <f>IF($B$50=TRUE,B38*0.0025,"")</f>
        <v/>
      </c>
      <c r="C40" s="133" t="str">
        <f>IF($B$50=TRUE,C38*0.0025,"")</f>
        <v/>
      </c>
      <c r="D40" s="133" t="str">
        <f>IF($B$50=TRUE,D38*0.0025,"")</f>
        <v/>
      </c>
      <c r="E40" s="133" t="str">
        <f>IF($B$50=TRUE,E38*0.0025,"")</f>
        <v/>
      </c>
      <c r="F40" s="138" t="str">
        <f>IF(B50=TRUE,B40+(C40*$C$43)+(D40*$D$43+(E40*$E$43)),"")</f>
        <v/>
      </c>
    </row>
    <row r="41" spans="1:7" ht="20.25" customHeight="1" thickBot="1" x14ac:dyDescent="0.25">
      <c r="A41" s="135" t="s">
        <v>79</v>
      </c>
      <c r="B41" s="136" t="str">
        <f>IF($B$50=FALSE,"",B40-B39)</f>
        <v/>
      </c>
      <c r="C41" s="136" t="str">
        <f t="shared" ref="C41:F41" si="0">IF($B$50=FALSE,"",C40-C39)</f>
        <v/>
      </c>
      <c r="D41" s="136" t="str">
        <f t="shared" si="0"/>
        <v/>
      </c>
      <c r="E41" s="136" t="str">
        <f t="shared" si="0"/>
        <v/>
      </c>
      <c r="F41" s="202" t="str">
        <f t="shared" si="0"/>
        <v/>
      </c>
    </row>
    <row r="42" spans="1:7" ht="9.75" customHeight="1" thickBot="1" x14ac:dyDescent="0.3"/>
    <row r="43" spans="1:7" ht="15.75" thickBot="1" x14ac:dyDescent="0.3">
      <c r="A43" s="139" t="s">
        <v>82</v>
      </c>
      <c r="B43" s="201"/>
      <c r="C43" s="140"/>
      <c r="D43" s="140"/>
      <c r="E43" s="141"/>
    </row>
    <row r="50" spans="2:2" ht="15.75" hidden="1" thickBot="1" x14ac:dyDescent="0.3">
      <c r="B50" s="200" t="b">
        <v>0</v>
      </c>
    </row>
  </sheetData>
  <sheetProtection password="CC8A" sheet="1" objects="1" scenarios="1" formatCells="0" formatColumns="0" formatRows="0" insertColumns="0" selectLockedCells="1" autoFilter="0" pivotTables="0"/>
  <mergeCells count="30">
    <mergeCell ref="H2:J2"/>
    <mergeCell ref="A2:F2"/>
    <mergeCell ref="C6:E6"/>
    <mergeCell ref="B18:B19"/>
    <mergeCell ref="C18:C19"/>
    <mergeCell ref="E8:E9"/>
    <mergeCell ref="E13:E14"/>
    <mergeCell ref="B11:F11"/>
    <mergeCell ref="B13:B14"/>
    <mergeCell ref="B8:B9"/>
    <mergeCell ref="F18:F19"/>
    <mergeCell ref="D18:D19"/>
    <mergeCell ref="A15:F15"/>
    <mergeCell ref="D13:D14"/>
    <mergeCell ref="C13:C14"/>
    <mergeCell ref="B16:F16"/>
    <mergeCell ref="A36:F36"/>
    <mergeCell ref="A4:E4"/>
    <mergeCell ref="A1:F1"/>
    <mergeCell ref="A3:F3"/>
    <mergeCell ref="A5:F5"/>
    <mergeCell ref="B29:F29"/>
    <mergeCell ref="B25:F25"/>
    <mergeCell ref="B21:F21"/>
    <mergeCell ref="A34:F34"/>
    <mergeCell ref="E18:E19"/>
    <mergeCell ref="A20:F20"/>
    <mergeCell ref="A24:F24"/>
    <mergeCell ref="A28:F28"/>
    <mergeCell ref="A33:F33"/>
  </mergeCells>
  <conditionalFormatting sqref="E8">
    <cfRule type="cellIs" dxfId="2" priority="12" operator="lessThan">
      <formula>#REF!</formula>
    </cfRule>
  </conditionalFormatting>
  <conditionalFormatting sqref="E31">
    <cfRule type="cellIs" dxfId="1" priority="3" operator="lessThan">
      <formula>#REF!</formula>
    </cfRule>
  </conditionalFormatting>
  <conditionalFormatting sqref="E32">
    <cfRule type="cellIs" dxfId="0" priority="1" operator="lessThan">
      <formula>#REF!</formula>
    </cfRule>
  </conditionalFormatting>
  <dataValidations count="1">
    <dataValidation type="list" allowBlank="1" showInputMessage="1" showErrorMessage="1" sqref="F4">
      <formula1>$H$4:$H$5</formula1>
    </dataValidation>
  </dataValidations>
  <pageMargins left="0.70866141732283472" right="0.70866141732283472" top="0.74803149606299213" bottom="0.74803149606299213" header="0.31496062992125984" footer="0.31496062992125984"/>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Option Button 3">
              <controlPr defaultSize="0" autoFill="0" autoLine="0" autoPict="0">
                <anchor moveWithCells="1">
                  <from>
                    <xdr:col>0</xdr:col>
                    <xdr:colOff>2924175</xdr:colOff>
                    <xdr:row>17</xdr:row>
                    <xdr:rowOff>228600</xdr:rowOff>
                  </from>
                  <to>
                    <xdr:col>0</xdr:col>
                    <xdr:colOff>2924175</xdr:colOff>
                    <xdr:row>17</xdr:row>
                    <xdr:rowOff>342900</xdr:rowOff>
                  </to>
                </anchor>
              </controlPr>
            </control>
          </mc:Choice>
        </mc:AlternateContent>
        <mc:AlternateContent xmlns:mc="http://schemas.openxmlformats.org/markup-compatibility/2006">
          <mc:Choice Requires="x14">
            <control shapeId="2052" r:id="rId5" name="Option Button 4">
              <controlPr defaultSize="0" autoFill="0" autoLine="0" autoPict="0">
                <anchor moveWithCells="1">
                  <from>
                    <xdr:col>0</xdr:col>
                    <xdr:colOff>2924175</xdr:colOff>
                    <xdr:row>23</xdr:row>
                    <xdr:rowOff>0</xdr:rowOff>
                  </from>
                  <to>
                    <xdr:col>0</xdr:col>
                    <xdr:colOff>2924175</xdr:colOff>
                    <xdr:row>23</xdr:row>
                    <xdr:rowOff>114300</xdr:rowOff>
                  </to>
                </anchor>
              </controlPr>
            </control>
          </mc:Choice>
        </mc:AlternateContent>
        <mc:AlternateContent xmlns:mc="http://schemas.openxmlformats.org/markup-compatibility/2006">
          <mc:Choice Requires="x14">
            <control shapeId="2071" r:id="rId6" name="Check Box 23">
              <controlPr locked="0" defaultSize="0" autoFill="0" autoLine="0" autoPict="0">
                <anchor moveWithCells="1">
                  <from>
                    <xdr:col>0</xdr:col>
                    <xdr:colOff>3019425</xdr:colOff>
                    <xdr:row>38</xdr:row>
                    <xdr:rowOff>238125</xdr:rowOff>
                  </from>
                  <to>
                    <xdr:col>0</xdr:col>
                    <xdr:colOff>3324225</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TMSFIF_CeTVeL</vt:lpstr>
      <vt:lpstr>HeSaP</vt:lpstr>
      <vt:lpstr>HeSaP!Yazdırma_Alanı</vt:lpstr>
      <vt:lpstr>TMSFIF_CeTVeL!Yazdırma_Alanı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inanc.m.sahinler</dc:creator>
  <cp:lastModifiedBy>İnanç Mustafa Şahinler</cp:lastModifiedBy>
  <cp:lastPrinted>2016-04-29T10:16:33Z</cp:lastPrinted>
  <dcterms:created xsi:type="dcterms:W3CDTF">2009-10-07T07:36:22Z</dcterms:created>
  <dcterms:modified xsi:type="dcterms:W3CDTF">2016-05-05T13:24:27Z</dcterms:modified>
</cp:coreProperties>
</file>